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110" activeTab="2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F20" i="2"/>
  <c r="D17"/>
  <c r="H21" l="1"/>
  <c r="F21"/>
  <c r="B21"/>
  <c r="D21" s="1"/>
  <c r="H20"/>
  <c r="E20"/>
  <c r="D20"/>
  <c r="B20"/>
  <c r="F19"/>
  <c r="H19" s="1"/>
  <c r="E19"/>
  <c r="B19"/>
  <c r="D19" s="1"/>
  <c r="F18"/>
  <c r="H18" s="1"/>
  <c r="B18"/>
  <c r="D18" s="1"/>
  <c r="H17"/>
  <c r="F17"/>
  <c r="B17"/>
  <c r="H15"/>
  <c r="E15"/>
  <c r="D15"/>
  <c r="H14"/>
  <c r="E14"/>
  <c r="D14"/>
  <c r="H13"/>
  <c r="E13"/>
  <c r="D13"/>
  <c r="H12"/>
  <c r="E12"/>
  <c r="D12"/>
  <c r="F11"/>
  <c r="H11" s="1"/>
  <c r="E11"/>
  <c r="B11"/>
  <c r="D11" s="1"/>
  <c r="H10"/>
  <c r="E10"/>
  <c r="D10"/>
  <c r="H9"/>
  <c r="E9"/>
  <c r="D9"/>
  <c r="H8"/>
  <c r="E8"/>
  <c r="D8"/>
  <c r="H7"/>
  <c r="E7"/>
  <c r="D7"/>
  <c r="F6"/>
  <c r="H6" s="1"/>
  <c r="B6"/>
  <c r="D6" s="1"/>
  <c r="M14" i="1"/>
  <c r="L14"/>
  <c r="N14"/>
  <c r="J39" i="3"/>
  <c r="H39"/>
  <c r="I39" s="1"/>
  <c r="G39"/>
  <c r="F39"/>
  <c r="E39"/>
  <c r="D39"/>
  <c r="C39"/>
  <c r="B39"/>
  <c r="M38"/>
  <c r="L38"/>
  <c r="K38"/>
  <c r="J38"/>
  <c r="I38"/>
  <c r="G38"/>
  <c r="E38"/>
  <c r="C38"/>
  <c r="M37"/>
  <c r="L37"/>
  <c r="K37"/>
  <c r="J37"/>
  <c r="I37"/>
  <c r="G37"/>
  <c r="E37"/>
  <c r="C37"/>
  <c r="M36"/>
  <c r="L36"/>
  <c r="K36"/>
  <c r="J36"/>
  <c r="I36"/>
  <c r="G36"/>
  <c r="E36"/>
  <c r="C36"/>
  <c r="M35"/>
  <c r="L35"/>
  <c r="K35"/>
  <c r="J35"/>
  <c r="I35"/>
  <c r="G35"/>
  <c r="E35"/>
  <c r="C35"/>
  <c r="M34"/>
  <c r="L34"/>
  <c r="K34"/>
  <c r="J34"/>
  <c r="I34"/>
  <c r="G34"/>
  <c r="E34"/>
  <c r="C34"/>
  <c r="M33"/>
  <c r="L33"/>
  <c r="K33"/>
  <c r="J33"/>
  <c r="I33"/>
  <c r="G33"/>
  <c r="E33"/>
  <c r="C33"/>
  <c r="M32"/>
  <c r="L32"/>
  <c r="K32"/>
  <c r="J32"/>
  <c r="I32"/>
  <c r="G32"/>
  <c r="E32"/>
  <c r="C32"/>
  <c r="M31"/>
  <c r="L31"/>
  <c r="K31"/>
  <c r="J31"/>
  <c r="I31"/>
  <c r="G31"/>
  <c r="E31"/>
  <c r="C31"/>
  <c r="M30"/>
  <c r="L30"/>
  <c r="K30"/>
  <c r="J30"/>
  <c r="I30"/>
  <c r="G30"/>
  <c r="E30"/>
  <c r="C30"/>
  <c r="M29"/>
  <c r="L29"/>
  <c r="K29"/>
  <c r="J29"/>
  <c r="I29"/>
  <c r="G29"/>
  <c r="E29"/>
  <c r="C29"/>
  <c r="M28"/>
  <c r="L28"/>
  <c r="K28"/>
  <c r="J28"/>
  <c r="I28"/>
  <c r="G28"/>
  <c r="E28"/>
  <c r="C28"/>
  <c r="M27"/>
  <c r="L27"/>
  <c r="K27"/>
  <c r="J27"/>
  <c r="I27"/>
  <c r="G27"/>
  <c r="E27"/>
  <c r="C27"/>
  <c r="B27"/>
  <c r="M26"/>
  <c r="L26"/>
  <c r="K26"/>
  <c r="J26"/>
  <c r="I26"/>
  <c r="G26"/>
  <c r="E26"/>
  <c r="C26"/>
  <c r="M25"/>
  <c r="L25"/>
  <c r="K25"/>
  <c r="J25"/>
  <c r="I25"/>
  <c r="G25"/>
  <c r="E25"/>
  <c r="C25"/>
  <c r="M24"/>
  <c r="L24"/>
  <c r="K24"/>
  <c r="J24"/>
  <c r="I24"/>
  <c r="G24"/>
  <c r="E24"/>
  <c r="C24"/>
  <c r="M23"/>
  <c r="L23"/>
  <c r="K23"/>
  <c r="J23"/>
  <c r="I23"/>
  <c r="G23"/>
  <c r="E23"/>
  <c r="C23"/>
  <c r="M22"/>
  <c r="L22"/>
  <c r="K22"/>
  <c r="J22"/>
  <c r="I22"/>
  <c r="G22"/>
  <c r="E22"/>
  <c r="C22"/>
  <c r="M21"/>
  <c r="L21"/>
  <c r="K21"/>
  <c r="J21"/>
  <c r="I21"/>
  <c r="G21"/>
  <c r="E21"/>
  <c r="C21"/>
  <c r="M20"/>
  <c r="L20"/>
  <c r="K20"/>
  <c r="J20"/>
  <c r="I20"/>
  <c r="G20"/>
  <c r="E20"/>
  <c r="C20"/>
  <c r="M19"/>
  <c r="L19"/>
  <c r="K19"/>
  <c r="J19"/>
  <c r="I19"/>
  <c r="G19"/>
  <c r="E19"/>
  <c r="C19"/>
  <c r="M18"/>
  <c r="L18"/>
  <c r="K18"/>
  <c r="J18"/>
  <c r="I18"/>
  <c r="G18"/>
  <c r="E18"/>
  <c r="C18"/>
  <c r="M17"/>
  <c r="L17"/>
  <c r="K17"/>
  <c r="J17"/>
  <c r="I17"/>
  <c r="G17"/>
  <c r="E17"/>
  <c r="C17"/>
  <c r="M16"/>
  <c r="L16"/>
  <c r="K16"/>
  <c r="J16"/>
  <c r="I16"/>
  <c r="G16"/>
  <c r="E16"/>
  <c r="C16"/>
  <c r="M15"/>
  <c r="L15"/>
  <c r="K15"/>
  <c r="J15"/>
  <c r="I15"/>
  <c r="G15"/>
  <c r="E15"/>
  <c r="C15"/>
  <c r="M14"/>
  <c r="L14"/>
  <c r="K14"/>
  <c r="J14"/>
  <c r="I14"/>
  <c r="G14"/>
  <c r="E14"/>
  <c r="C14"/>
  <c r="M13"/>
  <c r="L13"/>
  <c r="K13"/>
  <c r="J13"/>
  <c r="I13"/>
  <c r="G13"/>
  <c r="E13"/>
  <c r="C13"/>
  <c r="M12"/>
  <c r="L12"/>
  <c r="K12"/>
  <c r="J12"/>
  <c r="I12"/>
  <c r="G12"/>
  <c r="E12"/>
  <c r="C12"/>
  <c r="M11"/>
  <c r="L11"/>
  <c r="K11"/>
  <c r="J11"/>
  <c r="I11"/>
  <c r="G11"/>
  <c r="E11"/>
  <c r="C11"/>
  <c r="M10"/>
  <c r="L10"/>
  <c r="K10"/>
  <c r="J10"/>
  <c r="I10"/>
  <c r="G10"/>
  <c r="E10"/>
  <c r="C10"/>
  <c r="M9"/>
  <c r="L9"/>
  <c r="K9"/>
  <c r="J9"/>
  <c r="I9"/>
  <c r="G9"/>
  <c r="E9"/>
  <c r="C9"/>
  <c r="B9"/>
  <c r="M8"/>
  <c r="L8"/>
  <c r="K8"/>
  <c r="J8"/>
  <c r="I8"/>
  <c r="G8"/>
  <c r="E8"/>
  <c r="C8"/>
  <c r="N18" i="1"/>
  <c r="L18"/>
  <c r="K18"/>
  <c r="J18"/>
  <c r="I18"/>
  <c r="H18"/>
  <c r="F18"/>
  <c r="E18"/>
  <c r="D18"/>
  <c r="C18"/>
  <c r="B18"/>
  <c r="G14"/>
  <c r="F14"/>
  <c r="N13"/>
  <c r="M13"/>
  <c r="L13"/>
  <c r="G13"/>
  <c r="F13"/>
  <c r="N12"/>
  <c r="M12"/>
  <c r="L12"/>
  <c r="G12"/>
  <c r="F12"/>
  <c r="N11"/>
  <c r="M11"/>
  <c r="L11"/>
  <c r="G11"/>
  <c r="F11"/>
  <c r="N10"/>
  <c r="M10"/>
  <c r="L10"/>
  <c r="G10"/>
  <c r="F10"/>
  <c r="N9"/>
  <c r="M9"/>
  <c r="L9"/>
  <c r="G9"/>
  <c r="F9"/>
  <c r="N8"/>
  <c r="M8"/>
  <c r="L8"/>
  <c r="G8"/>
  <c r="F8"/>
  <c r="N7"/>
  <c r="M7"/>
  <c r="L7"/>
  <c r="G7"/>
  <c r="F7"/>
  <c r="N6"/>
  <c r="M6"/>
  <c r="L6"/>
  <c r="G6"/>
  <c r="F6"/>
  <c r="K39" i="3" l="1"/>
  <c r="E6" i="2"/>
  <c r="B16"/>
  <c r="E18"/>
  <c r="F16"/>
  <c r="H16" s="1"/>
  <c r="E17"/>
  <c r="E21"/>
  <c r="L39" i="3"/>
  <c r="M39" s="1"/>
  <c r="E16" i="2" l="1"/>
  <c r="D16"/>
</calcChain>
</file>

<file path=xl/sharedStrings.xml><?xml version="1.0" encoding="utf-8"?>
<sst xmlns="http://schemas.openxmlformats.org/spreadsheetml/2006/main" count="126" uniqueCount="95">
  <si>
    <t>附件1：</t>
  </si>
  <si>
    <r>
      <t>2020</t>
    </r>
    <r>
      <rPr>
        <sz val="16"/>
        <rFont val="黑体"/>
        <family val="3"/>
        <charset val="134"/>
      </rPr>
      <t>年</t>
    </r>
    <r>
      <rPr>
        <sz val="16"/>
        <rFont val="Times New Roman"/>
      </rPr>
      <t>9</t>
    </r>
    <r>
      <rPr>
        <sz val="16"/>
        <rFont val="黑体"/>
        <family val="3"/>
        <charset val="134"/>
      </rPr>
      <t>月全国彩票销售情况表</t>
    </r>
  </si>
  <si>
    <r>
      <rPr>
        <sz val="10"/>
        <rFont val="Times New Roman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</si>
  <si>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</si>
  <si>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</si>
  <si>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</si>
  <si>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</si>
  <si>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</si>
  <si>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</si>
  <si>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</si>
  <si>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</si>
  <si>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</si>
  <si>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</si>
  <si>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</si>
  <si>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</si>
  <si>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</si>
  <si>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</si>
  <si>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</si>
  <si>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</si>
  <si>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</si>
  <si>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</si>
  <si>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</si>
  <si>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</si>
  <si>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</si>
  <si>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</si>
  <si>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</si>
  <si>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</si>
  <si>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</si>
  <si>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</si>
  <si>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t xml:space="preserve"> 单位：亿元</t>
  </si>
  <si>
    <t>类型</t>
  </si>
  <si>
    <t>本月</t>
  </si>
  <si>
    <t>本年累计</t>
  </si>
  <si>
    <t>上年销售额</t>
  </si>
  <si>
    <t>同比增长(%)</t>
  </si>
  <si>
    <t>环比增长(%)</t>
  </si>
  <si>
    <t>本年销售额</t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</si>
  <si>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</si>
  <si>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</si>
  <si>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</si>
  <si>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</si>
  <si>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sz val="12"/>
        <rFont val="宋体"/>
        <charset val="134"/>
      </rPr>
      <t>附件</t>
    </r>
    <r>
      <rPr>
        <sz val="12"/>
        <rFont val="Times New Roman"/>
      </rPr>
      <t>3</t>
    </r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</si>
  <si>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</si>
  <si>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</si>
  <si>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</si>
  <si>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</si>
  <si>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</si>
  <si>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</si>
  <si>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</si>
  <si>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</si>
  <si>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</si>
  <si>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</si>
  <si>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</si>
  <si>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</si>
  <si>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</si>
  <si>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</si>
  <si>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</si>
  <si>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</si>
  <si>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</si>
  <si>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</si>
  <si>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</si>
  <si>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</si>
  <si>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</si>
  <si>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</si>
  <si>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</si>
  <si>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</si>
  <si>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</si>
  <si>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</si>
  <si>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</si>
  <si>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</si>
  <si>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</si>
  <si>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</si>
  <si>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</si>
  <si>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</si>
  <si>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</si>
  <si>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</si>
  <si>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</si>
  <si>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</si>
  <si>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</si>
  <si>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</si>
  <si>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</si>
  <si>
    <r>
      <t xml:space="preserve">  2020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9</t>
    </r>
    <r>
      <rPr>
        <sz val="16"/>
        <rFont val="黑体"/>
        <family val="3"/>
        <charset val="134"/>
      </rPr>
      <t>月全国各类型彩票销售情况表</t>
    </r>
    <phoneticPr fontId="17" type="noConversion"/>
  </si>
  <si>
    <r>
      <t xml:space="preserve">    </t>
    </r>
    <r>
      <rPr>
        <b/>
        <sz val="10"/>
        <rFont val="宋体"/>
        <charset val="134"/>
      </rPr>
      <t>一、福利彩票</t>
    </r>
  </si>
  <si>
    <r>
      <t xml:space="preserve">    </t>
    </r>
    <r>
      <rPr>
        <b/>
        <sz val="10"/>
        <rFont val="宋体"/>
        <charset val="134"/>
      </rPr>
      <t>二、体育彩票</t>
    </r>
  </si>
  <si>
    <r>
      <t xml:space="preserve">         </t>
    </r>
    <r>
      <rPr>
        <sz val="10"/>
        <rFont val="宋体"/>
        <charset val="134"/>
      </rPr>
      <t>（一）乐透数字型</t>
    </r>
  </si>
  <si>
    <r>
      <t xml:space="preserve">         </t>
    </r>
    <r>
      <rPr>
        <sz val="10"/>
        <rFont val="宋体"/>
        <charset val="134"/>
      </rPr>
      <t>（二）竞猜型</t>
    </r>
  </si>
  <si>
    <r>
      <t xml:space="preserve">         </t>
    </r>
    <r>
      <rPr>
        <sz val="10"/>
        <rFont val="宋体"/>
        <charset val="134"/>
      </rPr>
      <t>（三）即开型</t>
    </r>
  </si>
  <si>
    <r>
      <t xml:space="preserve">         </t>
    </r>
    <r>
      <rPr>
        <sz val="10"/>
        <rFont val="宋体"/>
        <charset val="134"/>
      </rPr>
      <t>（四）视频型</t>
    </r>
  </si>
  <si>
    <r>
      <t xml:space="preserve">    </t>
    </r>
    <r>
      <rPr>
        <b/>
        <sz val="10"/>
        <rFont val="宋体"/>
        <charset val="134"/>
      </rPr>
      <t>三、合计</t>
    </r>
  </si>
  <si>
    <r>
      <t xml:space="preserve">          </t>
    </r>
    <r>
      <rPr>
        <sz val="10"/>
        <rFont val="宋体"/>
        <charset val="134"/>
      </rPr>
      <t>（一）乐透数字型</t>
    </r>
  </si>
  <si>
    <r>
      <t xml:space="preserve">          </t>
    </r>
    <r>
      <rPr>
        <sz val="10"/>
        <rFont val="宋体"/>
        <charset val="134"/>
      </rPr>
      <t>（二）竞猜型</t>
    </r>
  </si>
  <si>
    <r>
      <t xml:space="preserve">          </t>
    </r>
    <r>
      <rPr>
        <sz val="10"/>
        <rFont val="宋体"/>
        <charset val="134"/>
      </rPr>
      <t>（三）即开型</t>
    </r>
  </si>
  <si>
    <r>
      <t xml:space="preserve">          </t>
    </r>
    <r>
      <rPr>
        <sz val="10"/>
        <rFont val="宋体"/>
        <charset val="134"/>
      </rPr>
      <t>（四）视频型</t>
    </r>
  </si>
  <si>
    <r>
      <t xml:space="preserve">          </t>
    </r>
    <r>
      <rPr>
        <sz val="10"/>
        <rFont val="宋体"/>
        <charset val="134"/>
      </rPr>
      <t>（五）基诺型</t>
    </r>
  </si>
  <si>
    <t xml:space="preserve">      2020年9月全国各地区彩票销售情况表</t>
    <phoneticPr fontId="14" type="noConversion"/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</si>
</sst>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 "/>
    <numFmt numFmtId="178" formatCode="0.0000%"/>
    <numFmt numFmtId="179" formatCode="0.00_);[Red]\(0.00\)"/>
    <numFmt numFmtId="180" formatCode="0.0000_);[Red]\(0.0000\)"/>
    <numFmt numFmtId="181" formatCode="0.0%"/>
    <numFmt numFmtId="182" formatCode="0.00_ ;[Red]\-0.00\ "/>
    <numFmt numFmtId="183" formatCode="0.000000000_);[Red]\(0.000000000\)"/>
  </numFmts>
  <fonts count="21">
    <font>
      <sz val="11"/>
      <color theme="1"/>
      <name val="宋体"/>
      <charset val="134"/>
      <scheme val="minor"/>
    </font>
    <font>
      <sz val="12"/>
      <name val="Times New Roman"/>
    </font>
    <font>
      <sz val="14"/>
      <name val="Times New Roman"/>
    </font>
    <font>
      <sz val="14"/>
      <name val="黑体"/>
      <charset val="134"/>
    </font>
    <font>
      <sz val="11"/>
      <name val="Times New Roman"/>
    </font>
    <font>
      <sz val="10"/>
      <name val="宋体"/>
      <charset val="134"/>
    </font>
    <font>
      <sz val="10"/>
      <name val="Times New Roman"/>
    </font>
    <font>
      <sz val="11"/>
      <name val="仿宋_GB2312"/>
      <charset val="134"/>
    </font>
    <font>
      <sz val="12"/>
      <name val="宋体"/>
      <charset val="134"/>
    </font>
    <font>
      <sz val="16"/>
      <name val="Times New Roman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name val="Times New Roman"/>
      <family val="1"/>
    </font>
    <font>
      <sz val="14"/>
      <name val="黑体"/>
      <family val="3"/>
      <charset val="134"/>
    </font>
    <font>
      <sz val="9"/>
      <name val="宋体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9" fontId="1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177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82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2" fontId="8" fillId="0" borderId="0" xfId="0" applyNumberFormat="1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0" xfId="0" applyFill="1">
      <alignment vertical="center"/>
    </xf>
    <xf numFmtId="0" fontId="18" fillId="0" borderId="6" xfId="0" applyFont="1" applyFill="1" applyBorder="1" applyAlignment="1">
      <alignment horizontal="center" vertical="center"/>
    </xf>
    <xf numFmtId="10" fontId="18" fillId="0" borderId="6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6;&#20316;&#23436;-&#38468;&#20214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6;&#20316;&#23436;-&#38468;&#20214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上月"/>
      <sheetName val="本月销量饼形图"/>
      <sheetName val="与上年同期比较图"/>
    </sheetNames>
    <sheetDataSet>
      <sheetData sheetId="0" refreshError="1"/>
      <sheetData sheetId="1">
        <row r="6">
          <cell r="B6">
            <v>132.5026103413</v>
          </cell>
        </row>
        <row r="7">
          <cell r="B7">
            <v>119.50113452000001</v>
          </cell>
        </row>
        <row r="8">
          <cell r="B8">
            <v>12.872041400000001</v>
          </cell>
        </row>
        <row r="9">
          <cell r="B9">
            <v>6.9412999999999999E-6</v>
          </cell>
        </row>
        <row r="10">
          <cell r="B10">
            <v>0.12942747999999998</v>
          </cell>
        </row>
        <row r="11">
          <cell r="B11">
            <v>215.28571869299998</v>
          </cell>
        </row>
        <row r="12">
          <cell r="B12">
            <v>99.863286549999984</v>
          </cell>
        </row>
        <row r="13">
          <cell r="B13">
            <v>102.40133873999997</v>
          </cell>
        </row>
        <row r="14">
          <cell r="B14">
            <v>13.020508999999999</v>
          </cell>
        </row>
        <row r="15">
          <cell r="B15">
            <v>5.8440300000000005E-4</v>
          </cell>
        </row>
        <row r="16">
          <cell r="B16">
            <v>347.78832903429998</v>
          </cell>
        </row>
        <row r="17">
          <cell r="B17">
            <v>219.36442106999999</v>
          </cell>
        </row>
        <row r="18">
          <cell r="B18">
            <v>102.40133873999997</v>
          </cell>
        </row>
        <row r="19">
          <cell r="B19">
            <v>25.892550399999998</v>
          </cell>
        </row>
        <row r="20">
          <cell r="B20">
            <v>5.9134430000000004E-4</v>
          </cell>
        </row>
        <row r="21">
          <cell r="B21">
            <v>0.12942747999999998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9年同期销量比较"/>
    </sheetNames>
    <sheetDataSet>
      <sheetData sheetId="0"/>
      <sheetData sheetId="1">
        <row r="7">
          <cell r="B7">
            <v>33040.764999999999</v>
          </cell>
          <cell r="D7">
            <v>295256.02840000001</v>
          </cell>
          <cell r="F7">
            <v>64395.981399999997</v>
          </cell>
          <cell r="H7">
            <v>550413.94979999994</v>
          </cell>
          <cell r="J7">
            <v>97436.746400000004</v>
          </cell>
          <cell r="L7">
            <v>845669.97820000001</v>
          </cell>
        </row>
        <row r="8">
          <cell r="B8">
            <v>27071.569149999999</v>
          </cell>
          <cell r="D8">
            <v>250413.18830800001</v>
          </cell>
          <cell r="F8">
            <v>29026.187399999999</v>
          </cell>
          <cell r="H8">
            <v>245485.0827</v>
          </cell>
          <cell r="J8">
            <v>56097.756549999998</v>
          </cell>
          <cell r="L8">
            <v>495898.27100800001</v>
          </cell>
        </row>
        <row r="9">
          <cell r="B9">
            <v>45560.177878000002</v>
          </cell>
          <cell r="D9">
            <v>406806.64963900001</v>
          </cell>
          <cell r="F9">
            <v>87537.122099999993</v>
          </cell>
          <cell r="H9">
            <v>746384.79839999997</v>
          </cell>
          <cell r="J9">
            <v>133097.299978</v>
          </cell>
          <cell r="L9">
            <v>1153191.4480389999</v>
          </cell>
        </row>
        <row r="10">
          <cell r="B10">
            <v>28266.313534000001</v>
          </cell>
          <cell r="D10">
            <v>248655.82202299999</v>
          </cell>
          <cell r="F10">
            <v>26833.5131</v>
          </cell>
          <cell r="H10">
            <v>227617.5067</v>
          </cell>
          <cell r="J10">
            <v>55099.826633999997</v>
          </cell>
          <cell r="L10">
            <v>476273.32872300001</v>
          </cell>
        </row>
        <row r="11">
          <cell r="B11">
            <v>32039.666321000001</v>
          </cell>
          <cell r="D11">
            <v>324297.64650999999</v>
          </cell>
          <cell r="F11">
            <v>47839.897700000001</v>
          </cell>
          <cell r="H11">
            <v>443045.12890000001</v>
          </cell>
          <cell r="J11">
            <v>79879.564020999998</v>
          </cell>
          <cell r="L11">
            <v>767342.77541</v>
          </cell>
        </row>
        <row r="12">
          <cell r="B12">
            <v>72520.328401000006</v>
          </cell>
          <cell r="D12">
            <v>674654.818126</v>
          </cell>
          <cell r="F12">
            <v>48820.723700000002</v>
          </cell>
          <cell r="H12">
            <v>444064.7365</v>
          </cell>
          <cell r="J12">
            <v>121341.05210100001</v>
          </cell>
          <cell r="L12">
            <v>1118719.5546260001</v>
          </cell>
        </row>
        <row r="13">
          <cell r="B13">
            <v>22377.383608</v>
          </cell>
          <cell r="D13">
            <v>198244.11253099999</v>
          </cell>
          <cell r="F13">
            <v>34775.779600000002</v>
          </cell>
          <cell r="H13">
            <v>287467.44530000002</v>
          </cell>
          <cell r="J13">
            <v>57153.163207999998</v>
          </cell>
          <cell r="L13">
            <v>485711.55783100001</v>
          </cell>
        </row>
        <row r="14">
          <cell r="B14">
            <v>29408.399053000001</v>
          </cell>
          <cell r="D14">
            <v>289831.87487599999</v>
          </cell>
          <cell r="F14">
            <v>42406.815300000002</v>
          </cell>
          <cell r="H14">
            <v>391481.48440000002</v>
          </cell>
          <cell r="J14">
            <v>71815.214353000003</v>
          </cell>
          <cell r="L14">
            <v>681313.35927599994</v>
          </cell>
        </row>
        <row r="15">
          <cell r="B15">
            <v>42207.473564</v>
          </cell>
          <cell r="D15">
            <v>384182.32732799998</v>
          </cell>
          <cell r="F15">
            <v>38513.924099999997</v>
          </cell>
          <cell r="H15">
            <v>318991.47480000003</v>
          </cell>
          <cell r="J15">
            <v>80721.397663999989</v>
          </cell>
          <cell r="L15">
            <v>703173.80212799995</v>
          </cell>
        </row>
        <row r="16">
          <cell r="B16">
            <v>101121.64221000001</v>
          </cell>
          <cell r="D16">
            <v>962164.17008900002</v>
          </cell>
          <cell r="F16">
            <v>202811.86610000001</v>
          </cell>
          <cell r="H16">
            <v>1702937.2331999999</v>
          </cell>
          <cell r="J16">
            <v>303933.50831</v>
          </cell>
          <cell r="L16">
            <v>2665101.403289</v>
          </cell>
        </row>
        <row r="17">
          <cell r="B17">
            <v>127287.52173399999</v>
          </cell>
          <cell r="D17">
            <v>1123368.4435680001</v>
          </cell>
          <cell r="F17">
            <v>133717.269</v>
          </cell>
          <cell r="H17">
            <v>1165703.0571000001</v>
          </cell>
          <cell r="J17">
            <v>261004.79073399998</v>
          </cell>
          <cell r="L17">
            <v>2289071.5006680004</v>
          </cell>
        </row>
        <row r="18">
          <cell r="B18">
            <v>54886.484853000002</v>
          </cell>
          <cell r="D18">
            <v>528748.71022899996</v>
          </cell>
          <cell r="F18">
            <v>73896.959000000003</v>
          </cell>
          <cell r="H18">
            <v>610953.38710000005</v>
          </cell>
          <cell r="J18">
            <v>128783.443853</v>
          </cell>
          <cell r="L18">
            <v>1139702.097329</v>
          </cell>
        </row>
        <row r="19">
          <cell r="B19">
            <v>38605.297469999998</v>
          </cell>
          <cell r="D19">
            <v>324158.75045799999</v>
          </cell>
          <cell r="F19">
            <v>80719.516600000003</v>
          </cell>
          <cell r="H19">
            <v>670831.51260000002</v>
          </cell>
          <cell r="J19">
            <v>119324.81406999999</v>
          </cell>
          <cell r="L19">
            <v>994990.26305800001</v>
          </cell>
        </row>
        <row r="20">
          <cell r="B20">
            <v>32322.186066999999</v>
          </cell>
          <cell r="D20">
            <v>279946.096556</v>
          </cell>
          <cell r="F20">
            <v>61481.330099999999</v>
          </cell>
          <cell r="H20">
            <v>493865.91029999999</v>
          </cell>
          <cell r="J20">
            <v>93803.516166999994</v>
          </cell>
          <cell r="L20">
            <v>773812.00685600005</v>
          </cell>
        </row>
        <row r="21">
          <cell r="B21">
            <v>111948.735589</v>
          </cell>
          <cell r="D21">
            <v>1033438.164845</v>
          </cell>
          <cell r="F21">
            <v>180451.18369999999</v>
          </cell>
          <cell r="H21">
            <v>1510302.1089999999</v>
          </cell>
          <cell r="J21">
            <v>292399.91928899998</v>
          </cell>
          <cell r="L21">
            <v>2543740.2738450002</v>
          </cell>
        </row>
        <row r="22">
          <cell r="B22">
            <v>54426.830233000001</v>
          </cell>
          <cell r="D22">
            <v>482307.16875399998</v>
          </cell>
          <cell r="F22">
            <v>146809.67660000001</v>
          </cell>
          <cell r="H22">
            <v>1233788.4663</v>
          </cell>
          <cell r="J22">
            <v>201236.50683299999</v>
          </cell>
          <cell r="L22">
            <v>1716095.635054</v>
          </cell>
        </row>
        <row r="23">
          <cell r="B23">
            <v>68546.826480000003</v>
          </cell>
          <cell r="D23">
            <v>608008.90377600002</v>
          </cell>
          <cell r="F23">
            <v>102279.0097</v>
          </cell>
          <cell r="H23">
            <v>798598.39049999998</v>
          </cell>
          <cell r="J23">
            <v>170825.83617999998</v>
          </cell>
          <cell r="L23">
            <v>1406607.294276</v>
          </cell>
        </row>
        <row r="24">
          <cell r="B24">
            <v>53290.438138999998</v>
          </cell>
          <cell r="D24">
            <v>576199.00750800001</v>
          </cell>
          <cell r="F24">
            <v>60424.2039</v>
          </cell>
          <cell r="H24">
            <v>471362.06910000002</v>
          </cell>
          <cell r="J24">
            <v>113714.642039</v>
          </cell>
          <cell r="L24">
            <v>1047561.0766080001</v>
          </cell>
        </row>
        <row r="25">
          <cell r="B25">
            <v>162273.911314</v>
          </cell>
          <cell r="D25">
            <v>1449541.6428159999</v>
          </cell>
          <cell r="F25">
            <v>185283.96220000001</v>
          </cell>
          <cell r="H25">
            <v>1497768.4327</v>
          </cell>
          <cell r="J25">
            <v>347557.87351399998</v>
          </cell>
          <cell r="L25">
            <v>2947310.0755159999</v>
          </cell>
        </row>
        <row r="26">
          <cell r="B26">
            <v>37596.512205999999</v>
          </cell>
          <cell r="D26">
            <v>328192.25449899997</v>
          </cell>
          <cell r="F26">
            <v>22450.186900000001</v>
          </cell>
          <cell r="H26">
            <v>191091.62030000001</v>
          </cell>
          <cell r="J26">
            <v>60046.699106</v>
          </cell>
          <cell r="L26">
            <v>519283.87479899998</v>
          </cell>
        </row>
        <row r="27">
          <cell r="B27">
            <v>6342.2122790000003</v>
          </cell>
          <cell r="D27">
            <v>66900.677578999996</v>
          </cell>
          <cell r="F27">
            <v>6299.2135900000003</v>
          </cell>
          <cell r="H27">
            <v>55949.47524</v>
          </cell>
          <cell r="J27">
            <v>12641.425869000001</v>
          </cell>
          <cell r="L27">
            <v>122850.152819</v>
          </cell>
        </row>
        <row r="28">
          <cell r="B28">
            <v>34773.327112999999</v>
          </cell>
          <cell r="D28">
            <v>326935.95316999999</v>
          </cell>
          <cell r="F28">
            <v>54378.942300000002</v>
          </cell>
          <cell r="H28">
            <v>419053.6434</v>
          </cell>
          <cell r="J28">
            <v>89152.269413000002</v>
          </cell>
          <cell r="L28">
            <v>745989.59657000005</v>
          </cell>
        </row>
        <row r="29">
          <cell r="B29">
            <v>81523.220077000005</v>
          </cell>
          <cell r="D29">
            <v>740306.591135</v>
          </cell>
          <cell r="F29">
            <v>79480.562399999995</v>
          </cell>
          <cell r="H29">
            <v>674715.88269999996</v>
          </cell>
          <cell r="J29">
            <v>161003.782477</v>
          </cell>
          <cell r="L29">
            <v>1415022.4738349998</v>
          </cell>
        </row>
        <row r="30">
          <cell r="B30">
            <v>19293.752622</v>
          </cell>
          <cell r="D30">
            <v>181811.459156</v>
          </cell>
          <cell r="F30">
            <v>42598.525600000001</v>
          </cell>
          <cell r="H30">
            <v>350094.81479999999</v>
          </cell>
          <cell r="J30">
            <v>61892.278222000001</v>
          </cell>
          <cell r="L30">
            <v>531906.27395599999</v>
          </cell>
        </row>
        <row r="31">
          <cell r="B31">
            <v>65129.937248000002</v>
          </cell>
          <cell r="D31">
            <v>575832.43729999999</v>
          </cell>
          <cell r="F31">
            <v>77401.976899999994</v>
          </cell>
          <cell r="H31">
            <v>653400.04879999999</v>
          </cell>
          <cell r="J31">
            <v>142531.91414800001</v>
          </cell>
          <cell r="L31">
            <v>1229232.4860999999</v>
          </cell>
        </row>
        <row r="32">
          <cell r="B32">
            <v>16909.2418</v>
          </cell>
          <cell r="D32">
            <v>131477.58799999999</v>
          </cell>
          <cell r="F32">
            <v>10008.278</v>
          </cell>
          <cell r="H32">
            <v>66969.079700000002</v>
          </cell>
          <cell r="J32">
            <v>26917.519800000002</v>
          </cell>
          <cell r="L32">
            <v>198446.66769999999</v>
          </cell>
        </row>
        <row r="33">
          <cell r="B33">
            <v>79030.804673000006</v>
          </cell>
          <cell r="D33">
            <v>704170.16943899996</v>
          </cell>
          <cell r="F33">
            <v>50593.278700000003</v>
          </cell>
          <cell r="H33">
            <v>395577.26270000002</v>
          </cell>
          <cell r="J33">
            <v>129624.083373</v>
          </cell>
          <cell r="L33">
            <v>1099747.4321389999</v>
          </cell>
        </row>
        <row r="34">
          <cell r="B34">
            <v>28600.672385000002</v>
          </cell>
          <cell r="D34">
            <v>258184.169899</v>
          </cell>
          <cell r="F34">
            <v>32020.858700000001</v>
          </cell>
          <cell r="H34">
            <v>253894.7176</v>
          </cell>
          <cell r="J34">
            <v>60621.531085000002</v>
          </cell>
          <cell r="L34">
            <v>512078.887499</v>
          </cell>
        </row>
        <row r="35">
          <cell r="B35">
            <v>12662.906948</v>
          </cell>
          <cell r="D35">
            <v>103076.010595</v>
          </cell>
          <cell r="F35">
            <v>7409.3357999999998</v>
          </cell>
          <cell r="H35">
            <v>61214.115599999997</v>
          </cell>
          <cell r="J35">
            <v>20072.242748000001</v>
          </cell>
          <cell r="L35">
            <v>164290.12619499999</v>
          </cell>
        </row>
        <row r="36">
          <cell r="B36">
            <v>10341.484501999999</v>
          </cell>
          <cell r="D36">
            <v>101865.419973</v>
          </cell>
          <cell r="F36">
            <v>12181.735000000001</v>
          </cell>
          <cell r="H36">
            <v>105384.2602</v>
          </cell>
          <cell r="J36">
            <v>22523.219502</v>
          </cell>
          <cell r="L36">
            <v>207249.680173</v>
          </cell>
        </row>
        <row r="37">
          <cell r="B37">
            <v>39787.655599999998</v>
          </cell>
          <cell r="D37">
            <v>351042.76120000001</v>
          </cell>
          <cell r="F37">
            <v>27812.965499999998</v>
          </cell>
          <cell r="H37">
            <v>232536.79810000001</v>
          </cell>
          <cell r="J37">
            <v>67600.621099999989</v>
          </cell>
          <cell r="L37">
            <v>583579.55930000008</v>
          </cell>
        </row>
        <row r="38">
          <cell r="B38">
            <v>1569193.678051</v>
          </cell>
          <cell r="D38">
            <v>14310019.018284999</v>
          </cell>
          <cell r="F38">
            <v>2070660.7806900002</v>
          </cell>
          <cell r="H38">
            <v>17270943.894540004</v>
          </cell>
          <cell r="J38">
            <v>3639854.4587409999</v>
          </cell>
          <cell r="L38">
            <v>31580962.912825003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D11" sqref="D11"/>
    </sheetView>
  </sheetViews>
  <sheetFormatPr defaultColWidth="9" defaultRowHeight="14.25"/>
  <cols>
    <col min="1" max="1" width="8.25" style="14" customWidth="1"/>
    <col min="2" max="2" width="9.375" style="14" customWidth="1"/>
    <col min="3" max="3" width="9" style="14" customWidth="1"/>
    <col min="4" max="4" width="9.5" style="14" customWidth="1"/>
    <col min="5" max="5" width="8.375" style="14" customWidth="1"/>
    <col min="6" max="6" width="9.75" style="14" customWidth="1"/>
    <col min="7" max="7" width="9.625" style="14" customWidth="1"/>
    <col min="8" max="8" width="14.375" style="14" customWidth="1"/>
    <col min="9" max="9" width="12.25" style="14"/>
    <col min="10" max="10" width="11.5" style="14" customWidth="1"/>
    <col min="11" max="11" width="10.5" style="14"/>
    <col min="12" max="12" width="11.25" style="14"/>
    <col min="13" max="13" width="12.5" style="14" customWidth="1"/>
    <col min="14" max="14" width="15.375" style="14" customWidth="1"/>
    <col min="15" max="15" width="10.5" style="14"/>
    <col min="16" max="16384" width="9" style="14"/>
  </cols>
  <sheetData>
    <row r="1" spans="1:16" ht="20.25" customHeight="1">
      <c r="A1" s="16" t="s">
        <v>0</v>
      </c>
    </row>
    <row r="2" spans="1:16" ht="2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6">
      <c r="L3" s="28"/>
      <c r="M3" s="28"/>
      <c r="N3" s="29" t="s">
        <v>2</v>
      </c>
    </row>
    <row r="4" spans="1:16">
      <c r="A4" s="45" t="s">
        <v>3</v>
      </c>
      <c r="B4" s="42" t="s">
        <v>4</v>
      </c>
      <c r="C4" s="43"/>
      <c r="D4" s="43"/>
      <c r="E4" s="43"/>
      <c r="F4" s="43"/>
      <c r="G4" s="44"/>
      <c r="H4" s="42" t="s">
        <v>5</v>
      </c>
      <c r="I4" s="43"/>
      <c r="J4" s="43"/>
      <c r="K4" s="43"/>
      <c r="L4" s="43"/>
      <c r="M4" s="25"/>
      <c r="N4" s="45" t="s">
        <v>6</v>
      </c>
    </row>
    <row r="5" spans="1:16">
      <c r="A5" s="46"/>
      <c r="B5" s="7" t="s">
        <v>7</v>
      </c>
      <c r="C5" s="26" t="s">
        <v>8</v>
      </c>
      <c r="D5" s="7" t="s">
        <v>9</v>
      </c>
      <c r="E5" s="7" t="s">
        <v>10</v>
      </c>
      <c r="F5" s="7" t="s">
        <v>11</v>
      </c>
      <c r="G5" s="27" t="s">
        <v>12</v>
      </c>
      <c r="H5" s="9" t="s">
        <v>7</v>
      </c>
      <c r="I5" s="9" t="s">
        <v>13</v>
      </c>
      <c r="J5" s="26" t="s">
        <v>8</v>
      </c>
      <c r="K5" s="34" t="s">
        <v>9</v>
      </c>
      <c r="L5" s="10" t="s">
        <v>11</v>
      </c>
      <c r="M5" s="9" t="s">
        <v>12</v>
      </c>
      <c r="N5" s="46"/>
    </row>
    <row r="6" spans="1:16" ht="24.95" customHeight="1">
      <c r="A6" s="8" t="s">
        <v>14</v>
      </c>
      <c r="B6" s="18">
        <v>86.242224019999995</v>
      </c>
      <c r="C6" s="18">
        <v>16.066103340000002</v>
      </c>
      <c r="D6" s="18">
        <v>26.497166234400002</v>
      </c>
      <c r="E6" s="18">
        <v>9.7752679999999995E-2</v>
      </c>
      <c r="F6" s="18">
        <f t="shared" ref="F6:F13" si="0">SUM(B6:E6)</f>
        <v>128.9032462744</v>
      </c>
      <c r="G6" s="18">
        <f>F6</f>
        <v>128.9032462744</v>
      </c>
      <c r="H6" s="18">
        <v>63.445637560000002</v>
      </c>
      <c r="I6" s="18">
        <v>68.041477560000004</v>
      </c>
      <c r="J6" s="18">
        <v>11.708540879999999</v>
      </c>
      <c r="K6" s="18">
        <v>1.3564670000000001E-3</v>
      </c>
      <c r="L6" s="18">
        <f t="shared" ref="L6:L14" si="1">SUM(H6:K6)</f>
        <v>143.19701246700001</v>
      </c>
      <c r="M6" s="18">
        <f>L6</f>
        <v>143.19701246700001</v>
      </c>
      <c r="N6" s="18">
        <f t="shared" ref="N6:N14" si="2">F6+L6</f>
        <v>272.10025874140001</v>
      </c>
      <c r="O6" s="22"/>
    </row>
    <row r="7" spans="1:16" ht="24.95" customHeight="1">
      <c r="A7" s="8" t="s">
        <v>15</v>
      </c>
      <c r="B7" s="18">
        <v>0</v>
      </c>
      <c r="C7" s="18">
        <v>0</v>
      </c>
      <c r="D7" s="18">
        <v>0</v>
      </c>
      <c r="E7" s="18">
        <v>0</v>
      </c>
      <c r="F7" s="18">
        <f t="shared" si="0"/>
        <v>0</v>
      </c>
      <c r="G7" s="18">
        <f t="shared" ref="G7:G13" si="3">G6+F7</f>
        <v>128.9032462744</v>
      </c>
      <c r="H7" s="18">
        <v>0</v>
      </c>
      <c r="I7" s="18">
        <v>0</v>
      </c>
      <c r="J7" s="18">
        <v>1.324433E-2</v>
      </c>
      <c r="K7" s="18">
        <v>0</v>
      </c>
      <c r="L7" s="18">
        <f t="shared" si="1"/>
        <v>1.324433E-2</v>
      </c>
      <c r="M7" s="18">
        <f t="shared" ref="M7:M14" si="4">M6+L7</f>
        <v>143.210256797</v>
      </c>
      <c r="N7" s="18">
        <f t="shared" si="2"/>
        <v>1.324433E-2</v>
      </c>
      <c r="O7" s="22"/>
    </row>
    <row r="8" spans="1:16" ht="24.95" customHeight="1">
      <c r="A8" s="8" t="s">
        <v>16</v>
      </c>
      <c r="B8" s="18">
        <v>47.118497480000002</v>
      </c>
      <c r="C8" s="18">
        <v>4.6311431699999996</v>
      </c>
      <c r="D8" s="18">
        <v>0</v>
      </c>
      <c r="E8" s="18">
        <v>1.6247640000000001E-2</v>
      </c>
      <c r="F8" s="18">
        <f t="shared" si="0"/>
        <v>51.765888289999999</v>
      </c>
      <c r="G8" s="18">
        <f t="shared" si="3"/>
        <v>180.6691345644</v>
      </c>
      <c r="H8" s="18">
        <v>39.988094760000003</v>
      </c>
      <c r="I8" s="18">
        <v>7.6819946799999999</v>
      </c>
      <c r="J8" s="18">
        <v>5.6553610799999996</v>
      </c>
      <c r="K8" s="18">
        <v>0</v>
      </c>
      <c r="L8" s="18">
        <f t="shared" si="1"/>
        <v>53.325450519999997</v>
      </c>
      <c r="M8" s="18">
        <f t="shared" si="4"/>
        <v>196.535707317</v>
      </c>
      <c r="N8" s="18">
        <f t="shared" si="2"/>
        <v>105.09133881</v>
      </c>
      <c r="P8" s="30"/>
    </row>
    <row r="9" spans="1:16" ht="24.95" customHeight="1">
      <c r="A9" s="8" t="s">
        <v>17</v>
      </c>
      <c r="B9" s="18">
        <v>107.6872439</v>
      </c>
      <c r="C9" s="18">
        <v>11.398596299999999</v>
      </c>
      <c r="D9" s="18">
        <v>0</v>
      </c>
      <c r="E9" s="18">
        <v>2.703328E-2</v>
      </c>
      <c r="F9" s="18">
        <f t="shared" si="0"/>
        <v>119.11287348</v>
      </c>
      <c r="G9" s="18">
        <f t="shared" si="3"/>
        <v>299.78200804440002</v>
      </c>
      <c r="H9" s="18">
        <v>98.454911910000007</v>
      </c>
      <c r="I9" s="18">
        <v>4.3248248800000004</v>
      </c>
      <c r="J9" s="18">
        <v>11.98394341</v>
      </c>
      <c r="K9" s="18">
        <v>2.6413700000000001E-4</v>
      </c>
      <c r="L9" s="18">
        <f t="shared" si="1"/>
        <v>114.763944337</v>
      </c>
      <c r="M9" s="18">
        <f t="shared" si="4"/>
        <v>311.299651654</v>
      </c>
      <c r="N9" s="18">
        <f t="shared" si="2"/>
        <v>233.87681781699999</v>
      </c>
    </row>
    <row r="10" spans="1:16" ht="24.95" customHeight="1">
      <c r="A10" s="8" t="s">
        <v>18</v>
      </c>
      <c r="B10" s="18">
        <v>121.43863888</v>
      </c>
      <c r="C10" s="18">
        <v>9.4152145199999993</v>
      </c>
      <c r="D10" s="18">
        <v>9.1588054405000001</v>
      </c>
      <c r="E10" s="18">
        <v>0.11098040000000001</v>
      </c>
      <c r="F10" s="18">
        <f t="shared" si="0"/>
        <v>140.12363924050001</v>
      </c>
      <c r="G10" s="18">
        <f t="shared" si="3"/>
        <v>439.9056472849</v>
      </c>
      <c r="H10" s="18">
        <v>110.71135396</v>
      </c>
      <c r="I10" s="18">
        <v>27.164586480000001</v>
      </c>
      <c r="J10" s="18">
        <v>14.21367809</v>
      </c>
      <c r="K10" s="18">
        <v>1.974197E-3</v>
      </c>
      <c r="L10" s="18">
        <f t="shared" si="1"/>
        <v>152.09159272700001</v>
      </c>
      <c r="M10" s="18">
        <f t="shared" si="4"/>
        <v>463.39124438099998</v>
      </c>
      <c r="N10" s="18">
        <f t="shared" si="2"/>
        <v>292.21523196750002</v>
      </c>
    </row>
    <row r="11" spans="1:16" ht="24.95" customHeight="1">
      <c r="A11" s="8" t="s">
        <v>19</v>
      </c>
      <c r="B11" s="18">
        <v>122.3960421</v>
      </c>
      <c r="C11" s="18">
        <v>15.470171000000001</v>
      </c>
      <c r="D11" s="18">
        <v>14.9835341484</v>
      </c>
      <c r="E11" s="18">
        <v>0.12589752000000001</v>
      </c>
      <c r="F11" s="18">
        <f t="shared" si="0"/>
        <v>152.9756447684</v>
      </c>
      <c r="G11" s="18">
        <f t="shared" si="3"/>
        <v>592.88129205329994</v>
      </c>
      <c r="H11" s="18">
        <v>104.74604064</v>
      </c>
      <c r="I11" s="18">
        <v>63.608337319999997</v>
      </c>
      <c r="J11" s="18">
        <v>14.36929962</v>
      </c>
      <c r="K11" s="18">
        <v>5.0398980000000001E-3</v>
      </c>
      <c r="L11" s="18">
        <f t="shared" si="1"/>
        <v>182.72871747799999</v>
      </c>
      <c r="M11" s="18">
        <f t="shared" si="4"/>
        <v>646.119961859</v>
      </c>
      <c r="N11" s="18">
        <f t="shared" si="2"/>
        <v>335.70436224640002</v>
      </c>
    </row>
    <row r="12" spans="1:16" ht="24.95" customHeight="1">
      <c r="A12" s="8" t="s">
        <v>20</v>
      </c>
      <c r="B12" s="18">
        <v>124.08004472</v>
      </c>
      <c r="C12" s="18">
        <v>12.8543682</v>
      </c>
      <c r="D12" s="18">
        <v>17.2916001886</v>
      </c>
      <c r="E12" s="18">
        <v>0.13479237999999999</v>
      </c>
      <c r="F12" s="18">
        <f t="shared" si="0"/>
        <v>154.36080548859999</v>
      </c>
      <c r="G12" s="18">
        <f t="shared" si="3"/>
        <v>747.24209754189997</v>
      </c>
      <c r="H12" s="18">
        <v>100.13595717</v>
      </c>
      <c r="I12" s="18">
        <v>93.101569780000005</v>
      </c>
      <c r="J12" s="18">
        <v>13.889213570000001</v>
      </c>
      <c r="K12" s="18">
        <v>1.1187269999999999E-3</v>
      </c>
      <c r="L12" s="18">
        <f t="shared" si="1"/>
        <v>207.127859247</v>
      </c>
      <c r="M12" s="18">
        <f t="shared" si="4"/>
        <v>853.24782110599995</v>
      </c>
      <c r="N12" s="18">
        <f t="shared" si="2"/>
        <v>361.48866473560003</v>
      </c>
    </row>
    <row r="13" spans="1:16" ht="24.95" customHeight="1">
      <c r="A13" s="8" t="s">
        <v>21</v>
      </c>
      <c r="B13" s="18">
        <v>119.50113451999999</v>
      </c>
      <c r="C13" s="18">
        <v>12.872041400000001</v>
      </c>
      <c r="D13" s="18">
        <v>6.9412999999999999E-6</v>
      </c>
      <c r="E13" s="18">
        <v>0.12942748000000001</v>
      </c>
      <c r="F13" s="18">
        <f t="shared" si="0"/>
        <v>132.5026103413</v>
      </c>
      <c r="G13" s="18">
        <f t="shared" si="3"/>
        <v>879.74470788320002</v>
      </c>
      <c r="H13" s="18">
        <v>99.863286549999998</v>
      </c>
      <c r="I13" s="18">
        <v>102.40133874</v>
      </c>
      <c r="J13" s="18">
        <v>13.020509000000001</v>
      </c>
      <c r="K13" s="18">
        <v>5.8440300000000005E-4</v>
      </c>
      <c r="L13" s="18">
        <f t="shared" si="1"/>
        <v>215.28571869300001</v>
      </c>
      <c r="M13" s="18">
        <f t="shared" si="4"/>
        <v>1068.533539799</v>
      </c>
      <c r="N13" s="18">
        <f t="shared" si="2"/>
        <v>347.78832903429998</v>
      </c>
    </row>
    <row r="14" spans="1:16" ht="24.95" customHeight="1">
      <c r="A14" s="8" t="s">
        <v>22</v>
      </c>
      <c r="B14" s="18">
        <v>121.39826228</v>
      </c>
      <c r="C14" s="18">
        <v>17.952247060000001</v>
      </c>
      <c r="D14" s="18">
        <v>0</v>
      </c>
      <c r="E14" s="18">
        <v>0.14325057999999999</v>
      </c>
      <c r="F14" s="18">
        <f>SUM(B14:E14)</f>
        <v>139.49375992</v>
      </c>
      <c r="G14" s="18">
        <f>G13+F14</f>
        <v>1019.2384678032</v>
      </c>
      <c r="H14" s="18">
        <v>96.400088999999994</v>
      </c>
      <c r="I14" s="18">
        <v>105.78956114</v>
      </c>
      <c r="J14" s="18">
        <v>16.851326</v>
      </c>
      <c r="K14" s="18">
        <v>7.2791100000000003E-4</v>
      </c>
      <c r="L14" s="18">
        <f t="shared" si="1"/>
        <v>219.04170405100001</v>
      </c>
      <c r="M14" s="18">
        <f t="shared" si="4"/>
        <v>1287.5752438499999</v>
      </c>
      <c r="N14" s="18">
        <f t="shared" si="2"/>
        <v>358.53546397100001</v>
      </c>
      <c r="O14" s="22"/>
    </row>
    <row r="15" spans="1:16" ht="24.95" customHeight="1">
      <c r="A15" s="8" t="s">
        <v>23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6" ht="24.95" customHeight="1">
      <c r="A16" s="8" t="s">
        <v>24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24.95" customHeight="1">
      <c r="A17" s="8" t="s">
        <v>25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24.95" customHeight="1">
      <c r="A18" s="7" t="s">
        <v>26</v>
      </c>
      <c r="B18" s="18">
        <f t="shared" ref="B18:F18" si="5">SUM(B6:B17)</f>
        <v>849.86208790000001</v>
      </c>
      <c r="C18" s="18">
        <f t="shared" si="5"/>
        <v>100.65988498999999</v>
      </c>
      <c r="D18" s="18">
        <f t="shared" si="5"/>
        <v>67.9311129532</v>
      </c>
      <c r="E18" s="18">
        <f t="shared" si="5"/>
        <v>0.78538196000000005</v>
      </c>
      <c r="F18" s="18">
        <f t="shared" si="5"/>
        <v>1019.2384678032</v>
      </c>
      <c r="G18" s="18" t="s">
        <v>27</v>
      </c>
      <c r="H18" s="18">
        <f t="shared" ref="H18:L18" si="6">SUM(H6:H17)</f>
        <v>713.74537154999996</v>
      </c>
      <c r="I18" s="18">
        <f t="shared" si="6"/>
        <v>472.11369057999997</v>
      </c>
      <c r="J18" s="18">
        <f t="shared" si="6"/>
        <v>101.70511598</v>
      </c>
      <c r="K18" s="18">
        <f t="shared" si="6"/>
        <v>1.1065739999999999E-2</v>
      </c>
      <c r="L18" s="18">
        <f t="shared" si="6"/>
        <v>1287.5752438499999</v>
      </c>
      <c r="M18" s="18" t="s">
        <v>27</v>
      </c>
      <c r="N18" s="18">
        <f>SUM(N6:N17)</f>
        <v>2306.8137116531998</v>
      </c>
    </row>
    <row r="19" spans="1:14">
      <c r="N19" s="31"/>
    </row>
    <row r="20" spans="1:14">
      <c r="L20" s="32"/>
      <c r="N20" s="22"/>
    </row>
    <row r="21" spans="1:14">
      <c r="D21" s="22"/>
      <c r="K21" s="22"/>
    </row>
    <row r="23" spans="1:14">
      <c r="G23" s="22"/>
    </row>
  </sheetData>
  <mergeCells count="5">
    <mergeCell ref="A2:N2"/>
    <mergeCell ref="B4:G4"/>
    <mergeCell ref="H4:L4"/>
    <mergeCell ref="A4:A5"/>
    <mergeCell ref="N4:N5"/>
  </mergeCells>
  <phoneticPr fontId="13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opLeftCell="B1" zoomScale="104" zoomScaleNormal="104" workbookViewId="0">
      <selection activeCell="G22" sqref="G22"/>
    </sheetView>
  </sheetViews>
  <sheetFormatPr defaultColWidth="9" defaultRowHeight="14.25"/>
  <cols>
    <col min="1" max="1" width="23.875" style="14" customWidth="1"/>
    <col min="2" max="2" width="16.75" style="14" customWidth="1"/>
    <col min="3" max="3" width="14.25" style="14" customWidth="1"/>
    <col min="4" max="4" width="15.125" style="14" customWidth="1"/>
    <col min="5" max="5" width="10.625" style="14" customWidth="1"/>
    <col min="6" max="6" width="13.75" style="14" customWidth="1"/>
    <col min="7" max="7" width="20" style="14" customWidth="1"/>
    <col min="8" max="8" width="16.5" style="14" customWidth="1"/>
    <col min="9" max="9" width="11.625" style="15"/>
    <col min="10" max="10" width="20.125" style="15" customWidth="1"/>
    <col min="11" max="11" width="16.875" style="14" customWidth="1"/>
    <col min="12" max="12" width="12.875" style="14" customWidth="1"/>
    <col min="13" max="16384" width="9" style="14"/>
  </cols>
  <sheetData>
    <row r="1" spans="1:10" ht="14.25" customHeight="1">
      <c r="A1" s="35" t="s">
        <v>28</v>
      </c>
      <c r="B1"/>
      <c r="C1"/>
      <c r="D1"/>
      <c r="E1" s="36"/>
      <c r="F1"/>
      <c r="G1"/>
      <c r="H1"/>
    </row>
    <row r="2" spans="1:10" ht="26.25" customHeight="1">
      <c r="A2" s="47" t="s">
        <v>81</v>
      </c>
      <c r="B2" s="47"/>
      <c r="C2" s="47"/>
      <c r="D2" s="47"/>
      <c r="E2" s="47"/>
      <c r="F2" s="47"/>
      <c r="G2" s="47"/>
      <c r="H2" s="47"/>
      <c r="J2" s="14"/>
    </row>
    <row r="3" spans="1:10" ht="26.25" customHeight="1">
      <c r="A3" s="37"/>
      <c r="B3" s="37"/>
      <c r="C3" s="37"/>
      <c r="D3" s="38"/>
      <c r="E3" s="38"/>
      <c r="F3" s="37"/>
      <c r="G3" s="37"/>
      <c r="H3" s="37" t="s">
        <v>29</v>
      </c>
      <c r="J3" s="14"/>
    </row>
    <row r="4" spans="1:10" ht="24.95" customHeight="1">
      <c r="A4" s="48" t="s">
        <v>30</v>
      </c>
      <c r="B4" s="48" t="s">
        <v>31</v>
      </c>
      <c r="C4" s="48"/>
      <c r="D4" s="48"/>
      <c r="E4" s="48"/>
      <c r="F4" s="48" t="s">
        <v>32</v>
      </c>
      <c r="G4" s="48"/>
      <c r="H4" s="48"/>
      <c r="J4" s="14"/>
    </row>
    <row r="5" spans="1:10" ht="24.95" customHeight="1">
      <c r="A5" s="48"/>
      <c r="B5" s="33" t="s">
        <v>36</v>
      </c>
      <c r="C5" s="33" t="s">
        <v>33</v>
      </c>
      <c r="D5" s="17" t="s">
        <v>34</v>
      </c>
      <c r="E5" s="17" t="s">
        <v>35</v>
      </c>
      <c r="F5" s="33" t="s">
        <v>36</v>
      </c>
      <c r="G5" s="33" t="s">
        <v>33</v>
      </c>
      <c r="H5" s="17" t="s">
        <v>34</v>
      </c>
      <c r="J5" s="14"/>
    </row>
    <row r="6" spans="1:10" ht="24.95" customHeight="1">
      <c r="A6" s="39" t="s">
        <v>82</v>
      </c>
      <c r="B6" s="18">
        <f>SUM(B7:B10)</f>
        <v>139.4937668613</v>
      </c>
      <c r="C6" s="18">
        <v>156.91936800510001</v>
      </c>
      <c r="D6" s="19">
        <f>(B6-C6)/C6</f>
        <v>-0.11104812213641889</v>
      </c>
      <c r="E6" s="19">
        <f>(B6-[1]上月!B6)/[1]上月!B6</f>
        <v>5.2762405978208242E-2</v>
      </c>
      <c r="F6" s="18">
        <f>SUM(F7:F10)</f>
        <v>1019.2384678032</v>
      </c>
      <c r="G6" s="18">
        <v>1431.0019004285</v>
      </c>
      <c r="H6" s="19">
        <f>(F6-G6)/G6</f>
        <v>-0.28774485379928655</v>
      </c>
      <c r="I6" s="23"/>
      <c r="J6" s="14"/>
    </row>
    <row r="7" spans="1:10" ht="24.95" customHeight="1">
      <c r="A7" s="20" t="s">
        <v>37</v>
      </c>
      <c r="B7" s="18">
        <v>121.39826228</v>
      </c>
      <c r="C7" s="18">
        <v>109.89729142</v>
      </c>
      <c r="D7" s="19">
        <f t="shared" ref="D7:D21" si="0">(B7-C7)/C7</f>
        <v>0.10465199561694526</v>
      </c>
      <c r="E7" s="19">
        <f>(B7-[1]上月!B7)/[1]上月!B7</f>
        <v>1.5875395389509724E-2</v>
      </c>
      <c r="F7" s="18">
        <v>849.86208790000001</v>
      </c>
      <c r="G7" s="18">
        <v>978.52599285999997</v>
      </c>
      <c r="H7" s="19">
        <f>(F7-G7)/G7</f>
        <v>-0.13148746778197051</v>
      </c>
      <c r="J7" s="14"/>
    </row>
    <row r="8" spans="1:10" ht="24.95" customHeight="1">
      <c r="A8" s="20" t="s">
        <v>38</v>
      </c>
      <c r="B8" s="18">
        <v>17.952247060000001</v>
      </c>
      <c r="C8" s="18">
        <v>15.785841919999999</v>
      </c>
      <c r="D8" s="19">
        <f t="shared" si="0"/>
        <v>0.1372372250386758</v>
      </c>
      <c r="E8" s="19">
        <f>(B8-[1]上月!B8)/[1]上月!B8</f>
        <v>0.39466977320318442</v>
      </c>
      <c r="F8" s="18">
        <v>100.65988498999999</v>
      </c>
      <c r="G8" s="18">
        <v>107.65464265</v>
      </c>
      <c r="H8" s="19">
        <f>(F8-G8)/G8</f>
        <v>-6.4974045594493504E-2</v>
      </c>
      <c r="J8" s="14"/>
    </row>
    <row r="9" spans="1:10" ht="24.95" customHeight="1">
      <c r="A9" s="20" t="s">
        <v>39</v>
      </c>
      <c r="B9" s="18">
        <v>6.9412999999999999E-6</v>
      </c>
      <c r="C9" s="18">
        <v>31.086470785100001</v>
      </c>
      <c r="D9" s="19">
        <f t="shared" si="0"/>
        <v>-0.99999977670993767</v>
      </c>
      <c r="E9" s="19">
        <f>(B9-[1]上月!B9)/[1]上月!B9</f>
        <v>0</v>
      </c>
      <c r="F9" s="18">
        <v>67.9311129532</v>
      </c>
      <c r="G9" s="18">
        <v>343.58724613850001</v>
      </c>
      <c r="H9" s="19">
        <f>(F9-G9)/G9</f>
        <v>-0.80228860728486706</v>
      </c>
      <c r="J9" s="14"/>
    </row>
    <row r="10" spans="1:10" ht="24.95" customHeight="1">
      <c r="A10" s="20" t="s">
        <v>40</v>
      </c>
      <c r="B10" s="18">
        <v>0.14325057999999999</v>
      </c>
      <c r="C10" s="18">
        <v>0.14976387999999999</v>
      </c>
      <c r="D10" s="19">
        <f t="shared" si="0"/>
        <v>-4.3490459782425508E-2</v>
      </c>
      <c r="E10" s="19">
        <f>(B10-[1]上月!B10)/[1]上月!B10</f>
        <v>0.10680189400272652</v>
      </c>
      <c r="F10" s="18">
        <v>0.78538196000000005</v>
      </c>
      <c r="G10" s="18">
        <v>1.23401878</v>
      </c>
      <c r="H10" s="19">
        <f>(F10-G10)/G10</f>
        <v>-0.36355753029949833</v>
      </c>
      <c r="J10" s="14"/>
    </row>
    <row r="11" spans="1:10" ht="24.95" customHeight="1">
      <c r="A11" s="39" t="s">
        <v>83</v>
      </c>
      <c r="B11" s="18">
        <f>SUM(B12:B15)</f>
        <v>219.04170405100001</v>
      </c>
      <c r="C11" s="18">
        <v>207.06607806900001</v>
      </c>
      <c r="D11" s="19">
        <f t="shared" si="0"/>
        <v>5.7834803719078481E-2</v>
      </c>
      <c r="E11" s="19">
        <f>(B11-[1]上月!B11)/[1]上月!B11</f>
        <v>1.7446514245360197E-2</v>
      </c>
      <c r="F11" s="18">
        <f>SUM(F12:F15)</f>
        <v>1287.5752438500001</v>
      </c>
      <c r="G11" s="18">
        <v>1727.0943894540001</v>
      </c>
      <c r="H11" s="19">
        <f t="shared" ref="H11:H21" si="1">(F11-G11)/G11</f>
        <v>-0.25448472781093834</v>
      </c>
      <c r="I11" s="23"/>
      <c r="J11" s="14"/>
    </row>
    <row r="12" spans="1:10" ht="24.95" customHeight="1">
      <c r="A12" s="40" t="s">
        <v>84</v>
      </c>
      <c r="B12" s="18">
        <v>96.400088999999994</v>
      </c>
      <c r="C12" s="18">
        <v>83.34390483</v>
      </c>
      <c r="D12" s="19">
        <f t="shared" si="0"/>
        <v>0.15665433719035882</v>
      </c>
      <c r="E12" s="19">
        <f>(B12-[1]上月!B12)/[1]上月!B12</f>
        <v>-3.467938688625094E-2</v>
      </c>
      <c r="F12" s="18">
        <v>713.74537154999996</v>
      </c>
      <c r="G12" s="18">
        <v>706.10935400999995</v>
      </c>
      <c r="H12" s="19">
        <f t="shared" si="1"/>
        <v>1.0814213827695405E-2</v>
      </c>
      <c r="J12" s="14"/>
    </row>
    <row r="13" spans="1:10" ht="24.95" customHeight="1">
      <c r="A13" s="40" t="s">
        <v>85</v>
      </c>
      <c r="B13" s="18">
        <v>105.78956114</v>
      </c>
      <c r="C13" s="18">
        <v>114.24858227999999</v>
      </c>
      <c r="D13" s="19">
        <f t="shared" si="0"/>
        <v>-7.4040491104464243E-2</v>
      </c>
      <c r="E13" s="19">
        <f>(B13-[1]上月!B13)/[1]上月!B13</f>
        <v>3.3087676798863236E-2</v>
      </c>
      <c r="F13" s="18">
        <v>472.11369057999997</v>
      </c>
      <c r="G13" s="18">
        <v>921.26972592000004</v>
      </c>
      <c r="H13" s="19">
        <f t="shared" si="1"/>
        <v>-0.4875402096725398</v>
      </c>
      <c r="J13" s="14"/>
    </row>
    <row r="14" spans="1:10" ht="24.95" customHeight="1">
      <c r="A14" s="40" t="s">
        <v>86</v>
      </c>
      <c r="B14" s="18">
        <v>16.851326</v>
      </c>
      <c r="C14" s="18">
        <v>9.4716301900000008</v>
      </c>
      <c r="D14" s="19">
        <f t="shared" si="0"/>
        <v>0.77913681826296033</v>
      </c>
      <c r="E14" s="19">
        <f>(B14-[1]上月!B14)/[1]上月!B14</f>
        <v>0.29421407411952955</v>
      </c>
      <c r="F14" s="18">
        <v>101.70511598</v>
      </c>
      <c r="G14" s="18">
        <v>99.698260719999993</v>
      </c>
      <c r="H14" s="19">
        <f t="shared" si="1"/>
        <v>2.0129290576454593E-2</v>
      </c>
      <c r="J14" s="14"/>
    </row>
    <row r="15" spans="1:10" ht="23.25" customHeight="1">
      <c r="A15" s="40" t="s">
        <v>87</v>
      </c>
      <c r="B15" s="18">
        <v>7.2791100000000003E-4</v>
      </c>
      <c r="C15" s="18">
        <v>1.9607689999999998E-3</v>
      </c>
      <c r="D15" s="19">
        <f t="shared" si="0"/>
        <v>-0.62876249063505185</v>
      </c>
      <c r="E15" s="19">
        <f>(B15-[1]上月!B15)/[1]上月!B15</f>
        <v>0.24556342113233501</v>
      </c>
      <c r="F15" s="18">
        <v>1.1065739999999999E-2</v>
      </c>
      <c r="G15" s="18">
        <v>1.7048804000000001E-2</v>
      </c>
      <c r="H15" s="19">
        <f t="shared" si="1"/>
        <v>-0.35093746165420175</v>
      </c>
      <c r="J15" s="14"/>
    </row>
    <row r="16" spans="1:10" ht="24.75" customHeight="1">
      <c r="A16" s="39" t="s">
        <v>88</v>
      </c>
      <c r="B16" s="18">
        <f>B6+B11</f>
        <v>358.53547091230001</v>
      </c>
      <c r="C16" s="18">
        <v>363.98544607410003</v>
      </c>
      <c r="D16" s="19">
        <f t="shared" si="0"/>
        <v>-1.4973057908173911E-2</v>
      </c>
      <c r="E16" s="19">
        <f>(B16-[1]上月!B16)/[1]上月!B16</f>
        <v>3.0901387369269999E-2</v>
      </c>
      <c r="F16" s="18">
        <f>F6+F11</f>
        <v>2306.8137116532002</v>
      </c>
      <c r="G16" s="18">
        <v>3158.0962898825001</v>
      </c>
      <c r="H16" s="19">
        <f t="shared" si="1"/>
        <v>-0.26955561201744505</v>
      </c>
      <c r="I16" s="23"/>
      <c r="J16" s="14"/>
    </row>
    <row r="17" spans="1:10" ht="24.95" customHeight="1">
      <c r="A17" s="40" t="s">
        <v>89</v>
      </c>
      <c r="B17" s="18">
        <f>B7+B12</f>
        <v>217.79835127999999</v>
      </c>
      <c r="C17" s="18">
        <v>193.24119625</v>
      </c>
      <c r="D17" s="19">
        <f>(B17-C17)/C17</f>
        <v>0.12708033021193837</v>
      </c>
      <c r="E17" s="19">
        <f>(B17-[1]上月!B17)/[1]上月!B17</f>
        <v>-7.1391239397945103E-3</v>
      </c>
      <c r="F17" s="18">
        <f>F7+F12</f>
        <v>1563.6074594500001</v>
      </c>
      <c r="G17" s="18">
        <v>1684.6353468699999</v>
      </c>
      <c r="H17" s="19">
        <f t="shared" si="1"/>
        <v>-7.1842186883271736E-2</v>
      </c>
      <c r="J17" s="14"/>
    </row>
    <row r="18" spans="1:10" ht="24.95" customHeight="1">
      <c r="A18" s="40" t="s">
        <v>90</v>
      </c>
      <c r="B18" s="18">
        <f>B13</f>
        <v>105.78956114</v>
      </c>
      <c r="C18" s="18">
        <v>114.24858227999999</v>
      </c>
      <c r="D18" s="19">
        <f t="shared" si="0"/>
        <v>-7.4040491104464243E-2</v>
      </c>
      <c r="E18" s="19">
        <f>(B18-[1]上月!B18)/[1]上月!B18</f>
        <v>3.3087676798863236E-2</v>
      </c>
      <c r="F18" s="18">
        <f>F13</f>
        <v>472.11369057999997</v>
      </c>
      <c r="G18" s="18">
        <v>921.26972592000004</v>
      </c>
      <c r="H18" s="19">
        <f t="shared" si="1"/>
        <v>-0.4875402096725398</v>
      </c>
      <c r="J18" s="14"/>
    </row>
    <row r="19" spans="1:10" ht="24.95" customHeight="1">
      <c r="A19" s="40" t="s">
        <v>91</v>
      </c>
      <c r="B19" s="18">
        <f>B8+B14</f>
        <v>34.803573060000005</v>
      </c>
      <c r="C19" s="18">
        <v>25.257472109999998</v>
      </c>
      <c r="D19" s="19">
        <f t="shared" si="0"/>
        <v>0.37795155858928936</v>
      </c>
      <c r="E19" s="19">
        <f>(B19-[1]上月!B19)/[1]上月!B19</f>
        <v>0.34415391772299142</v>
      </c>
      <c r="F19" s="18">
        <f>F8+F14</f>
        <v>202.36500096999998</v>
      </c>
      <c r="G19" s="18">
        <v>207.35290337000001</v>
      </c>
      <c r="H19" s="19">
        <f t="shared" si="1"/>
        <v>-2.4055136527794951E-2</v>
      </c>
      <c r="I19" s="24"/>
      <c r="J19" s="14"/>
    </row>
    <row r="20" spans="1:10" ht="24.95" customHeight="1">
      <c r="A20" s="40" t="s">
        <v>92</v>
      </c>
      <c r="B20" s="18">
        <f>B9+B15</f>
        <v>7.3485230000000003E-4</v>
      </c>
      <c r="C20" s="18">
        <v>31.088431554100001</v>
      </c>
      <c r="D20" s="19">
        <f t="shared" si="0"/>
        <v>-0.99997636251611088</v>
      </c>
      <c r="E20" s="19">
        <f>(B20-[1]上月!B20)/[1]上月!B20</f>
        <v>0.24268095591688288</v>
      </c>
      <c r="F20" s="18">
        <f>F9+F15</f>
        <v>67.942178693200006</v>
      </c>
      <c r="G20" s="18">
        <v>343.60429494250002</v>
      </c>
      <c r="H20" s="19">
        <f t="shared" si="1"/>
        <v>-0.80226621234589146</v>
      </c>
      <c r="I20" s="24"/>
      <c r="J20" s="14"/>
    </row>
    <row r="21" spans="1:10" ht="24.95" customHeight="1">
      <c r="A21" s="40" t="s">
        <v>93</v>
      </c>
      <c r="B21" s="18">
        <f>B10</f>
        <v>0.14325057999999999</v>
      </c>
      <c r="C21" s="18">
        <v>0.14976387999999999</v>
      </c>
      <c r="D21" s="19">
        <f t="shared" si="0"/>
        <v>-4.3490459782425508E-2</v>
      </c>
      <c r="E21" s="19">
        <f>(B21-[1]上月!B21)/[1]上月!B21</f>
        <v>0.10680189400272652</v>
      </c>
      <c r="F21" s="18">
        <f>F10</f>
        <v>0.78538196000000005</v>
      </c>
      <c r="G21" s="18">
        <v>1.23401878</v>
      </c>
      <c r="H21" s="19">
        <f t="shared" si="1"/>
        <v>-0.36355753029949833</v>
      </c>
      <c r="I21" s="24"/>
      <c r="J21" s="14"/>
    </row>
    <row r="22" spans="1:10">
      <c r="F22" s="21"/>
      <c r="G22" s="21"/>
      <c r="J22" s="14"/>
    </row>
    <row r="23" spans="1:10">
      <c r="B23" s="21"/>
      <c r="F23" s="21"/>
      <c r="J23" s="14"/>
    </row>
    <row r="24" spans="1:10">
      <c r="B24" s="22"/>
      <c r="J24" s="14"/>
    </row>
    <row r="31" spans="1:10">
      <c r="G31" s="23"/>
    </row>
    <row r="32" spans="1:10">
      <c r="G32" s="23"/>
      <c r="H32" s="23"/>
    </row>
  </sheetData>
  <mergeCells count="4">
    <mergeCell ref="A2:H2"/>
    <mergeCell ref="B4:E4"/>
    <mergeCell ref="F4:H4"/>
    <mergeCell ref="A4:A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activeCell="A2" sqref="A2:M2"/>
    </sheetView>
  </sheetViews>
  <sheetFormatPr defaultColWidth="9" defaultRowHeight="13.5"/>
  <cols>
    <col min="2" max="2" width="14.5" customWidth="1"/>
    <col min="4" max="4" width="10.625" customWidth="1"/>
    <col min="8" max="8" width="11.25" customWidth="1"/>
  </cols>
  <sheetData>
    <row r="1" spans="1:13" ht="18.75">
      <c r="A1" s="1" t="s">
        <v>41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spans="1:13" ht="19.5">
      <c r="A2" s="49" t="s">
        <v>94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5">
      <c r="A3" s="4"/>
      <c r="B3" s="5"/>
      <c r="C3" s="6"/>
      <c r="D3" s="5"/>
      <c r="E3" s="6"/>
      <c r="F3" s="5"/>
      <c r="G3" s="6"/>
      <c r="H3" s="5"/>
      <c r="I3" s="6"/>
      <c r="J3" s="5"/>
      <c r="K3" s="6"/>
      <c r="L3" s="51" t="s">
        <v>42</v>
      </c>
      <c r="M3" s="51"/>
    </row>
    <row r="4" spans="1:13">
      <c r="A4" s="48" t="s">
        <v>43</v>
      </c>
      <c r="B4" s="48" t="s">
        <v>4</v>
      </c>
      <c r="C4" s="52"/>
      <c r="D4" s="52"/>
      <c r="E4" s="52"/>
      <c r="F4" s="48" t="s">
        <v>44</v>
      </c>
      <c r="G4" s="52"/>
      <c r="H4" s="52"/>
      <c r="I4" s="52"/>
      <c r="J4" s="48" t="s">
        <v>45</v>
      </c>
      <c r="K4" s="52"/>
      <c r="L4" s="52"/>
      <c r="M4" s="52"/>
    </row>
    <row r="5" spans="1:13">
      <c r="A5" s="48"/>
      <c r="B5" s="42" t="s">
        <v>31</v>
      </c>
      <c r="C5" s="43"/>
      <c r="D5" s="48" t="s">
        <v>32</v>
      </c>
      <c r="E5" s="52"/>
      <c r="F5" s="42" t="s">
        <v>31</v>
      </c>
      <c r="G5" s="43"/>
      <c r="H5" s="48" t="s">
        <v>32</v>
      </c>
      <c r="I5" s="52"/>
      <c r="J5" s="42" t="s">
        <v>31</v>
      </c>
      <c r="K5" s="43"/>
      <c r="L5" s="48" t="s">
        <v>32</v>
      </c>
      <c r="M5" s="52"/>
    </row>
    <row r="6" spans="1:13">
      <c r="A6" s="48"/>
      <c r="B6" s="53" t="s">
        <v>46</v>
      </c>
      <c r="C6" s="11" t="s">
        <v>47</v>
      </c>
      <c r="D6" s="54" t="s">
        <v>46</v>
      </c>
      <c r="E6" s="11" t="s">
        <v>47</v>
      </c>
      <c r="F6" s="53" t="s">
        <v>46</v>
      </c>
      <c r="G6" s="11" t="s">
        <v>47</v>
      </c>
      <c r="H6" s="53" t="s">
        <v>46</v>
      </c>
      <c r="I6" s="11" t="s">
        <v>47</v>
      </c>
      <c r="J6" s="53" t="s">
        <v>46</v>
      </c>
      <c r="K6" s="11" t="s">
        <v>47</v>
      </c>
      <c r="L6" s="53" t="s">
        <v>46</v>
      </c>
      <c r="M6" s="11" t="s">
        <v>47</v>
      </c>
    </row>
    <row r="7" spans="1:13">
      <c r="A7" s="48"/>
      <c r="B7" s="53"/>
      <c r="C7" s="12" t="s">
        <v>48</v>
      </c>
      <c r="D7" s="55"/>
      <c r="E7" s="12" t="s">
        <v>48</v>
      </c>
      <c r="F7" s="53"/>
      <c r="G7" s="12" t="s">
        <v>48</v>
      </c>
      <c r="H7" s="53"/>
      <c r="I7" s="12" t="s">
        <v>48</v>
      </c>
      <c r="J7" s="53"/>
      <c r="K7" s="12" t="s">
        <v>48</v>
      </c>
      <c r="L7" s="53"/>
      <c r="M7" s="12" t="s">
        <v>48</v>
      </c>
    </row>
    <row r="8" spans="1:13">
      <c r="A8" s="7" t="s">
        <v>49</v>
      </c>
      <c r="B8" s="13">
        <v>31393.743399999999</v>
      </c>
      <c r="C8" s="13">
        <f>(B8-[2]与19年同期销量比较!B7)/[2]与19年同期销量比较!B7*100</f>
        <v>-4.9848167861730808</v>
      </c>
      <c r="D8" s="13">
        <v>167502.61439999999</v>
      </c>
      <c r="E8" s="13">
        <f>(D8-[2]与19年同期销量比较!D7)/[2]与19年同期销量比较!D7*100</f>
        <v>-43.268689446342229</v>
      </c>
      <c r="F8" s="13">
        <v>68076.072700000004</v>
      </c>
      <c r="G8" s="13">
        <f>(F8-[2]与19年同期销量比较!F7)/[2]与19年同期销量比较!F7*100</f>
        <v>5.7147840905488669</v>
      </c>
      <c r="H8" s="13">
        <v>340246.40259999997</v>
      </c>
      <c r="I8" s="13">
        <f>(H8-[2]与19年同期销量比较!H7)/[2]与19年同期销量比较!H7*100</f>
        <v>-38.183543000021544</v>
      </c>
      <c r="J8" s="13">
        <f t="shared" ref="J8:J39" si="0">B8+F8</f>
        <v>99469.816099999996</v>
      </c>
      <c r="K8" s="13">
        <f>(J8-[2]与19年同期销量比较!J7)/[2]与19年同期销量比较!J7*100</f>
        <v>2.0865533539613272</v>
      </c>
      <c r="L8" s="13">
        <f t="shared" ref="L8:L39" si="1">D8+H8</f>
        <v>507749.01699999999</v>
      </c>
      <c r="M8" s="13">
        <f>(L8-[2]与19年同期销量比较!L7)/[2]与19年同期销量比较!L7*100</f>
        <v>-39.958963887929585</v>
      </c>
    </row>
    <row r="9" spans="1:13">
      <c r="A9" s="7" t="s">
        <v>50</v>
      </c>
      <c r="B9" s="13">
        <f>23762.2254-0.001</f>
        <v>23762.224399999999</v>
      </c>
      <c r="C9" s="13">
        <f>(B9-[2]与19年同期销量比较!B8)/[2]与19年同期销量比较!B8*100</f>
        <v>-12.224429000267243</v>
      </c>
      <c r="D9" s="13">
        <v>174891.459585</v>
      </c>
      <c r="E9" s="13">
        <f>(D9-[2]与19年同期销量比较!D8)/[2]与19年同期销量比较!D8*100</f>
        <v>-30.158846358407754</v>
      </c>
      <c r="F9" s="13">
        <v>33777.137900000002</v>
      </c>
      <c r="G9" s="13">
        <f>(F9-[2]与19年同期销量比较!F8)/[2]与19年同期销量比较!F8*100</f>
        <v>16.367807575031375</v>
      </c>
      <c r="H9" s="13">
        <v>191968.76079999999</v>
      </c>
      <c r="I9" s="13">
        <f>(H9-[2]与19年同期销量比较!H8)/[2]与19年同期销量比较!H8*100</f>
        <v>-21.800233770375659</v>
      </c>
      <c r="J9" s="13">
        <f t="shared" si="0"/>
        <v>57539.362300000001</v>
      </c>
      <c r="K9" s="13">
        <f>(J9-[2]与19年同期销量比较!J8)/[2]与19年同期销量比较!J8*100</f>
        <v>2.5698099864565842</v>
      </c>
      <c r="L9" s="13">
        <f t="shared" si="1"/>
        <v>366860.22038499999</v>
      </c>
      <c r="M9" s="13">
        <f>(L9-[2]与19年同期销量比较!L8)/[2]与19年同期销量比较!L8*100</f>
        <v>-26.021072902857195</v>
      </c>
    </row>
    <row r="10" spans="1:13">
      <c r="A10" s="7" t="s">
        <v>51</v>
      </c>
      <c r="B10" s="13">
        <v>36094.313000000002</v>
      </c>
      <c r="C10" s="13">
        <f>(B10-[2]与19年同期销量比较!B9)/[2]与19年同期销量比较!B9*100</f>
        <v>-20.776619668490927</v>
      </c>
      <c r="D10" s="13">
        <v>269483.08886199998</v>
      </c>
      <c r="E10" s="13">
        <f>(D10-[2]与19年同期销量比较!D9)/[2]与19年同期销量比较!D9*100</f>
        <v>-33.756469049574505</v>
      </c>
      <c r="F10" s="13">
        <v>104183.24649999999</v>
      </c>
      <c r="G10" s="13">
        <f>(F10-[2]与19年同期销量比较!F9)/[2]与19年同期销量比较!F9*100</f>
        <v>19.016074552901028</v>
      </c>
      <c r="H10" s="13">
        <v>648871.30310000002</v>
      </c>
      <c r="I10" s="13">
        <f>(H10-[2]与19年同期销量比较!H9)/[2]与19年同期销量比较!H9*100</f>
        <v>-13.064775101132334</v>
      </c>
      <c r="J10" s="13">
        <f t="shared" si="0"/>
        <v>140277.5595</v>
      </c>
      <c r="K10" s="13">
        <f>(J10-[2]与19年同期销量比较!J9)/[2]与19年同期销量比较!J9*100</f>
        <v>5.3947446891761528</v>
      </c>
      <c r="L10" s="13">
        <f t="shared" si="1"/>
        <v>918354.39196200005</v>
      </c>
      <c r="M10" s="13">
        <f>(L10-[2]与19年同期销量比较!L9)/[2]与19年同期销量比较!L9*100</f>
        <v>-20.364099688420328</v>
      </c>
    </row>
    <row r="11" spans="1:13">
      <c r="A11" s="7" t="s">
        <v>52</v>
      </c>
      <c r="B11" s="13">
        <v>29227.515200000002</v>
      </c>
      <c r="C11" s="13">
        <f>(B11-[2]与19年同期销量比较!B10)/[2]与19年同期销量比较!B10*100</f>
        <v>3.4005200743415802</v>
      </c>
      <c r="D11" s="13">
        <v>203939.56011200001</v>
      </c>
      <c r="E11" s="13">
        <f>(D11-[2]与19年同期销量比较!D10)/[2]与19年同期销量比较!D10*100</f>
        <v>-17.98319522430641</v>
      </c>
      <c r="F11" s="13">
        <v>29862.462500000001</v>
      </c>
      <c r="G11" s="13">
        <f>(F11-[2]与19年同期销量比较!F10)/[2]与19年同期销量比较!F10*100</f>
        <v>11.287934564184967</v>
      </c>
      <c r="H11" s="13">
        <v>157932.15779999999</v>
      </c>
      <c r="I11" s="13">
        <f>(H11-[2]与19年同期销量比较!H10)/[2]与19年同期销量比较!H10*100</f>
        <v>-30.61510949236666</v>
      </c>
      <c r="J11" s="13">
        <f t="shared" si="0"/>
        <v>59089.977700000003</v>
      </c>
      <c r="K11" s="13">
        <f>(J11-[2]与19年同期销量比较!J10)/[2]与19年同期销量比较!J10*100</f>
        <v>7.2416762624400635</v>
      </c>
      <c r="L11" s="13">
        <f t="shared" si="1"/>
        <v>361871.71791200002</v>
      </c>
      <c r="M11" s="13">
        <f>(L11-[2]与19年同期销量比较!L10)/[2]与19年同期销量比较!L10*100</f>
        <v>-24.020158995200806</v>
      </c>
    </row>
    <row r="12" spans="1:13">
      <c r="A12" s="7" t="s">
        <v>53</v>
      </c>
      <c r="B12" s="13">
        <v>26130.382799999999</v>
      </c>
      <c r="C12" s="13">
        <f>(B12-[2]与19年同期销量比较!B11)/[2]与19年同期销量比较!B11*100</f>
        <v>-18.443648762742683</v>
      </c>
      <c r="D12" s="13">
        <v>212007.64262200001</v>
      </c>
      <c r="E12" s="13">
        <f>(D12-[2]与19年同期销量比较!D11)/[2]与19年同期销量比较!D11*100</f>
        <v>-34.625599382676192</v>
      </c>
      <c r="F12" s="13">
        <v>50738.328399999999</v>
      </c>
      <c r="G12" s="13">
        <f>(F12-[2]与19年同期销量比较!F11)/[2]与19年同期销量比较!F11*100</f>
        <v>6.0586055559228278</v>
      </c>
      <c r="H12" s="13">
        <v>312983.01569999999</v>
      </c>
      <c r="I12" s="13">
        <f>(H12-[2]与19年同期销量比较!H11)/[2]与19年同期销量比较!H11*100</f>
        <v>-29.35640292963393</v>
      </c>
      <c r="J12" s="13">
        <f t="shared" si="0"/>
        <v>76868.711200000005</v>
      </c>
      <c r="K12" s="13">
        <f>(J12-[2]与19年同期销量比较!J11)/[2]与19年同期销量比较!J11*100</f>
        <v>-3.769240428263295</v>
      </c>
      <c r="L12" s="13">
        <f t="shared" si="1"/>
        <v>524990.65832199994</v>
      </c>
      <c r="M12" s="13">
        <f>(L12-[2]与19年同期销量比较!L11)/[2]与19年同期销量比较!L11*100</f>
        <v>-31.583293002075706</v>
      </c>
    </row>
    <row r="13" spans="1:13">
      <c r="A13" s="7" t="s">
        <v>54</v>
      </c>
      <c r="B13" s="13">
        <v>57297.802199999998</v>
      </c>
      <c r="C13" s="13">
        <f>(B13-[2]与19年同期销量比较!B12)/[2]与19年同期销量比较!B12*100</f>
        <v>-20.990702243965707</v>
      </c>
      <c r="D13" s="13">
        <v>445715.01477499999</v>
      </c>
      <c r="E13" s="13">
        <f>(D13-[2]与19年同期销量比较!D12)/[2]与19年同期销量比较!D12*100</f>
        <v>-33.934361276323486</v>
      </c>
      <c r="F13" s="13">
        <v>44421.13</v>
      </c>
      <c r="G13" s="13">
        <f>(F13-[2]与19年同期销量比较!F12)/[2]与19年同期销量比较!F12*100</f>
        <v>-9.0117338838219734</v>
      </c>
      <c r="H13" s="13">
        <v>262152.73560000001</v>
      </c>
      <c r="I13" s="13">
        <f>(H13-[2]与19年同期销量比较!H12)/[2]与19年同期销量比较!H12*100</f>
        <v>-40.965198527985343</v>
      </c>
      <c r="J13" s="13">
        <f t="shared" si="0"/>
        <v>101718.9322</v>
      </c>
      <c r="K13" s="13">
        <f>(J13-[2]与19年同期销量比较!J12)/[2]与19年同期销量比较!J12*100</f>
        <v>-16.171048100577909</v>
      </c>
      <c r="L13" s="13">
        <f t="shared" si="1"/>
        <v>707867.75037499995</v>
      </c>
      <c r="M13" s="13">
        <f>(L13-[2]与19年同期销量比较!L12)/[2]与19年同期销量比较!L12*100</f>
        <v>-36.725183049862068</v>
      </c>
    </row>
    <row r="14" spans="1:13">
      <c r="A14" s="7" t="s">
        <v>55</v>
      </c>
      <c r="B14" s="13">
        <v>22029.046600000001</v>
      </c>
      <c r="C14" s="13">
        <f>(B14-[2]与19年同期销量比较!B13)/[2]与19年同期销量比较!B13*100</f>
        <v>-1.556647613957276</v>
      </c>
      <c r="D14" s="13">
        <v>152523.55126499999</v>
      </c>
      <c r="E14" s="13">
        <f>(D14-[2]与19年同期销量比较!D13)/[2]与19年同期销量比较!D13*100</f>
        <v>-23.062758677814731</v>
      </c>
      <c r="F14" s="13">
        <v>40515.7425</v>
      </c>
      <c r="G14" s="13">
        <f>(F14-[2]与19年同期销量比较!F13)/[2]与19年同期销量比较!F13*100</f>
        <v>16.505633995909033</v>
      </c>
      <c r="H14" s="13">
        <v>247016.07370000001</v>
      </c>
      <c r="I14" s="13">
        <f>(H14-[2]与19年同期销量比较!H13)/[2]与19年同期销量比较!H13*100</f>
        <v>-14.071635679575856</v>
      </c>
      <c r="J14" s="13">
        <f t="shared" si="0"/>
        <v>62544.789100000002</v>
      </c>
      <c r="K14" s="13">
        <f>(J14-[2]与19年同期销量比较!J13)/[2]与19年同期销量比较!J13*100</f>
        <v>9.4336438954008983</v>
      </c>
      <c r="L14" s="13">
        <f t="shared" si="1"/>
        <v>399539.62496500002</v>
      </c>
      <c r="M14" s="13">
        <f>(L14-[2]与19年同期销量比较!L13)/[2]与19年同期销量比较!L13*100</f>
        <v>-17.741379935616628</v>
      </c>
    </row>
    <row r="15" spans="1:13">
      <c r="A15" s="7" t="s">
        <v>56</v>
      </c>
      <c r="B15" s="13">
        <v>29022.795600000001</v>
      </c>
      <c r="C15" s="13">
        <f>(B15-[2]与19年同期销量比较!B14)/[2]与19年同期销量比较!B14*100</f>
        <v>-1.3112017839021524</v>
      </c>
      <c r="D15" s="13">
        <v>194233.493529</v>
      </c>
      <c r="E15" s="13">
        <f>(D15-[2]与19年同期销量比较!D14)/[2]与19年同期销量比较!D14*100</f>
        <v>-32.984081336085012</v>
      </c>
      <c r="F15" s="13">
        <v>43306.508800000003</v>
      </c>
      <c r="G15" s="13">
        <f>(F15-[2]与19年同期销量比较!F14)/[2]与19年同期销量比较!F14*100</f>
        <v>2.1215776134927098</v>
      </c>
      <c r="H15" s="13">
        <v>255573.24369999999</v>
      </c>
      <c r="I15" s="13">
        <f>(H15-[2]与19年同期销量比较!H14)/[2]与19年同期销量比较!H14*100</f>
        <v>-34.716390459257191</v>
      </c>
      <c r="J15" s="13">
        <f t="shared" si="0"/>
        <v>72329.304399999994</v>
      </c>
      <c r="K15" s="13">
        <f>(J15-[2]与19年同期销量比较!J14)/[2]与19年同期销量比较!J14*100</f>
        <v>0.71585116278151861</v>
      </c>
      <c r="L15" s="13">
        <f t="shared" si="1"/>
        <v>449806.73722900002</v>
      </c>
      <c r="M15" s="13">
        <f>(L15-[2]与19年同期销量比较!L14)/[2]与19年同期销量比较!L14*100</f>
        <v>-33.979463178736324</v>
      </c>
    </row>
    <row r="16" spans="1:13">
      <c r="A16" s="7" t="s">
        <v>57</v>
      </c>
      <c r="B16" s="13">
        <v>45460.809600000001</v>
      </c>
      <c r="C16" s="13">
        <f>(B16-[2]与19年同期销量比较!B15)/[2]与19年同期销量比较!B15*100</f>
        <v>7.7079620296791873</v>
      </c>
      <c r="D16" s="13">
        <v>328144.09273999999</v>
      </c>
      <c r="E16" s="13">
        <f>(D16-[2]与19年同期销量比较!D15)/[2]与19年同期销量比较!D15*100</f>
        <v>-14.586364494626197</v>
      </c>
      <c r="F16" s="13">
        <v>41816.095600000001</v>
      </c>
      <c r="G16" s="13">
        <f>(F16-[2]与19年同期销量比较!F15)/[2]与19年同期销量比较!F15*100</f>
        <v>8.5739679276150529</v>
      </c>
      <c r="H16" s="13">
        <v>257099.55179999999</v>
      </c>
      <c r="I16" s="13">
        <f>(H16-[2]与19年同期销量比较!H15)/[2]与19年同期销量比较!H15*100</f>
        <v>-19.402375263729159</v>
      </c>
      <c r="J16" s="13">
        <f t="shared" si="0"/>
        <v>87276.905199999994</v>
      </c>
      <c r="K16" s="13">
        <f>(J16-[2]与19年同期销量比较!J15)/[2]与19年同期销量比较!J15*100</f>
        <v>8.1211521674675122</v>
      </c>
      <c r="L16" s="13">
        <f t="shared" si="1"/>
        <v>585243.64454000001</v>
      </c>
      <c r="M16" s="13">
        <f>(L16-[2]与19年同期销量比较!L15)/[2]与19年同期销量比较!L15*100</f>
        <v>-16.771125037808634</v>
      </c>
    </row>
    <row r="17" spans="1:13">
      <c r="A17" s="7" t="s">
        <v>58</v>
      </c>
      <c r="B17" s="13">
        <v>82628.165599999993</v>
      </c>
      <c r="C17" s="13">
        <f>(B17-[2]与19年同期销量比较!B16)/[2]与19年同期销量比较!B16*100</f>
        <v>-18.288346792860111</v>
      </c>
      <c r="D17" s="13">
        <v>629054.40391400002</v>
      </c>
      <c r="E17" s="13">
        <f>(D17-[2]与19年同期销量比较!D16)/[2]与19年同期销量比较!D16*100</f>
        <v>-34.620886594040122</v>
      </c>
      <c r="F17" s="13">
        <v>219562.57139999999</v>
      </c>
      <c r="G17" s="13">
        <f>(F17-[2]与19年同期销量比较!F16)/[2]与19年同期销量比较!F16*100</f>
        <v>8.2592333585357078</v>
      </c>
      <c r="H17" s="13">
        <v>1424201.0548</v>
      </c>
      <c r="I17" s="13">
        <f>(H17-[2]与19年同期销量比较!H16)/[2]与19年同期销量比较!H16*100</f>
        <v>-16.367965475522837</v>
      </c>
      <c r="J17" s="13">
        <f t="shared" si="0"/>
        <v>302190.73700000002</v>
      </c>
      <c r="K17" s="13">
        <f>(J17-[2]与19年同期销量比较!J16)/[2]与19年同期销量比较!J16*100</f>
        <v>-0.57340545295269807</v>
      </c>
      <c r="L17" s="13">
        <f t="shared" si="1"/>
        <v>2053255.4587139999</v>
      </c>
      <c r="M17" s="13">
        <f>(L17-[2]与19年同期销量比较!L16)/[2]与19年同期销量比较!L16*100</f>
        <v>-22.957698488317231</v>
      </c>
    </row>
    <row r="18" spans="1:13">
      <c r="A18" s="7" t="s">
        <v>59</v>
      </c>
      <c r="B18" s="13">
        <v>116070.0903</v>
      </c>
      <c r="C18" s="13">
        <f>(B18-[2]与19年同期销量比较!B17)/[2]与19年同期销量比较!B17*100</f>
        <v>-8.812671722403163</v>
      </c>
      <c r="D18" s="13">
        <v>815101.76794599998</v>
      </c>
      <c r="E18" s="13">
        <f>(D18-[2]与19年同期销量比较!D17)/[2]与19年同期销量比较!D17*100</f>
        <v>-27.441279607507514</v>
      </c>
      <c r="F18" s="13">
        <v>148638.2795</v>
      </c>
      <c r="G18" s="13">
        <f>(F18-[2]与19年同期销量比较!F17)/[2]与19年同期销量比较!F17*100</f>
        <v>11.158626414962157</v>
      </c>
      <c r="H18" s="13">
        <v>890771.32299999997</v>
      </c>
      <c r="I18" s="13">
        <f>(H18-[2]与19年同期销量比较!H17)/[2]与19年同期销量比较!H17*100</f>
        <v>-23.58505731159072</v>
      </c>
      <c r="J18" s="13">
        <f t="shared" si="0"/>
        <v>264708.36979999999</v>
      </c>
      <c r="K18" s="13">
        <f>(J18-[2]与19年同期销量比较!J17)/[2]与19年同期销量比较!J17*100</f>
        <v>1.4189697651084365</v>
      </c>
      <c r="L18" s="13">
        <f t="shared" si="1"/>
        <v>1705873.0909460001</v>
      </c>
      <c r="M18" s="13">
        <f>(L18-[2]与19年同期销量比较!L17)/[2]与19年同期销量比较!L17*100</f>
        <v>-25.477509529597942</v>
      </c>
    </row>
    <row r="19" spans="1:13">
      <c r="A19" s="7" t="s">
        <v>60</v>
      </c>
      <c r="B19" s="13">
        <v>40087.4715</v>
      </c>
      <c r="C19" s="13">
        <f>(B19-[2]与19年同期销量比较!B18)/[2]与19年同期销量比较!B18*100</f>
        <v>-26.962946147190024</v>
      </c>
      <c r="D19" s="13">
        <v>314355.18934899999</v>
      </c>
      <c r="E19" s="13">
        <f>(D19-[2]与19年同期销量比较!D18)/[2]与19年同期销量比较!D18*100</f>
        <v>-40.547336897927671</v>
      </c>
      <c r="F19" s="13">
        <v>76953.723299999998</v>
      </c>
      <c r="G19" s="13">
        <f>(F19-[2]与19年同期销量比较!F18)/[2]与19年同期销量比较!F18*100</f>
        <v>4.1365224514854466</v>
      </c>
      <c r="H19" s="13">
        <v>452477.82419999997</v>
      </c>
      <c r="I19" s="13">
        <f>(H19-[2]与19年同期销量比较!H18)/[2]与19年同期销量比较!H18*100</f>
        <v>-25.93905954957264</v>
      </c>
      <c r="J19" s="13">
        <f t="shared" si="0"/>
        <v>117041.1948</v>
      </c>
      <c r="K19" s="13">
        <f>(J19-[2]与19年同期销量比较!J18)/[2]与19年同期销量比较!J18*100</f>
        <v>-9.1178250104906411</v>
      </c>
      <c r="L19" s="13">
        <f t="shared" si="1"/>
        <v>766833.01354900002</v>
      </c>
      <c r="M19" s="13">
        <f>(L19-[2]与19年同期销量比较!L18)/[2]与19年同期销量比较!L18*100</f>
        <v>-32.716363745741454</v>
      </c>
    </row>
    <row r="20" spans="1:13">
      <c r="A20" s="7" t="s">
        <v>61</v>
      </c>
      <c r="B20" s="13">
        <v>27617.824400000001</v>
      </c>
      <c r="C20" s="13">
        <f>(B20-[2]与19年同期销量比较!B19)/[2]与19年同期销量比较!B19*100</f>
        <v>-28.461050140951023</v>
      </c>
      <c r="D20" s="13">
        <v>215310.63732400001</v>
      </c>
      <c r="E20" s="13">
        <f>(D20-[2]与19年同期销量比较!D19)/[2]与19年同期销量比较!D19*100</f>
        <v>-33.578644099599288</v>
      </c>
      <c r="F20" s="13">
        <v>95700.688299999994</v>
      </c>
      <c r="G20" s="13">
        <f>(F20-[2]与19年同期销量比较!F19)/[2]与19年同期销量比较!F19*100</f>
        <v>18.559540902899798</v>
      </c>
      <c r="H20" s="13">
        <v>608025.97519999999</v>
      </c>
      <c r="I20" s="13">
        <f>(H20-[2]与19年同期销量比较!H19)/[2]与19年同期销量比较!H19*100</f>
        <v>-9.3623415448357736</v>
      </c>
      <c r="J20" s="13">
        <f t="shared" si="0"/>
        <v>123318.51270000001</v>
      </c>
      <c r="K20" s="13">
        <f>(J20-[2]与19年同期销量比较!J19)/[2]与19年同期销量比较!J19*100</f>
        <v>3.3469137673721194</v>
      </c>
      <c r="L20" s="13">
        <f t="shared" si="1"/>
        <v>823336.612524</v>
      </c>
      <c r="M20" s="13">
        <f>(L20-[2]与19年同期销量比较!L19)/[2]与19年同期销量比较!L19*100</f>
        <v>-17.25179199306335</v>
      </c>
    </row>
    <row r="21" spans="1:13">
      <c r="A21" s="7" t="s">
        <v>62</v>
      </c>
      <c r="B21" s="13">
        <v>19675.126199999999</v>
      </c>
      <c r="C21" s="13">
        <f>(B21-[2]与19年同期销量比较!B20)/[2]与19年同期销量比较!B20*100</f>
        <v>-39.12810798373652</v>
      </c>
      <c r="D21" s="13">
        <v>178432.32677399999</v>
      </c>
      <c r="E21" s="13">
        <f>(D21-[2]与19年同期销量比较!D20)/[2]与19年同期销量比较!D20*100</f>
        <v>-36.261898640795422</v>
      </c>
      <c r="F21" s="13">
        <v>64338.350200000001</v>
      </c>
      <c r="G21" s="13">
        <f>(F21-[2]与19年同期销量比较!F20)/[2]与19年同期销量比较!F20*100</f>
        <v>4.6469718455229092</v>
      </c>
      <c r="H21" s="13">
        <v>351035.56219999999</v>
      </c>
      <c r="I21" s="13">
        <f>(H21-[2]与19年同期销量比较!H20)/[2]与19年同期销量比较!H20*100</f>
        <v>-28.920876116603672</v>
      </c>
      <c r="J21" s="13">
        <f t="shared" si="0"/>
        <v>84013.4764</v>
      </c>
      <c r="K21" s="13">
        <f>(J21-[2]与19年同期销量比较!J20)/[2]与19年同期销量比较!J20*100</f>
        <v>-10.436751378882878</v>
      </c>
      <c r="L21" s="13">
        <f t="shared" si="1"/>
        <v>529467.888974</v>
      </c>
      <c r="M21" s="13">
        <f>(L21-[2]与19年同期销量比较!L20)/[2]与19年同期销量比较!L20*100</f>
        <v>-31.576676985766966</v>
      </c>
    </row>
    <row r="22" spans="1:13">
      <c r="A22" s="7" t="s">
        <v>63</v>
      </c>
      <c r="B22" s="13">
        <v>88127.459000000003</v>
      </c>
      <c r="C22" s="13">
        <f>(B22-[2]与19年同期销量比较!B21)/[2]与19年同期销量比较!B21*100</f>
        <v>-21.278736614279957</v>
      </c>
      <c r="D22" s="13">
        <v>667432.29711000004</v>
      </c>
      <c r="E22" s="13">
        <f>(D22-[2]与19年同期销量比较!D21)/[2]与19年同期销量比较!D21*100</f>
        <v>-35.416329702696366</v>
      </c>
      <c r="F22" s="13">
        <v>168809.24350000001</v>
      </c>
      <c r="G22" s="13">
        <f>(F22-[2]与19年同期销量比较!F21)/[2]与19年同期销量比较!F21*100</f>
        <v>-6.4515731963026095</v>
      </c>
      <c r="H22" s="13">
        <v>1031930.6262000001</v>
      </c>
      <c r="I22" s="13">
        <f>(H22-[2]与19年同期销量比较!H21)/[2]与19年同期销量比较!H21*100</f>
        <v>-31.673893583896195</v>
      </c>
      <c r="J22" s="13">
        <f t="shared" si="0"/>
        <v>256936.70250000001</v>
      </c>
      <c r="K22" s="13">
        <f>(J22-[2]与19年同期销量比较!J21)/[2]与19年同期销量比较!J21*100</f>
        <v>-12.128326463027888</v>
      </c>
      <c r="L22" s="13">
        <f t="shared" si="1"/>
        <v>1699362.92331</v>
      </c>
      <c r="M22" s="13">
        <f>(L22-[2]与19年同期销量比较!L21)/[2]与19年同期销量比较!L21*100</f>
        <v>-33.194322518575312</v>
      </c>
    </row>
    <row r="23" spans="1:13">
      <c r="A23" s="7" t="s">
        <v>64</v>
      </c>
      <c r="B23" s="13">
        <v>38486.5452</v>
      </c>
      <c r="C23" s="13">
        <f>(B23-[2]与19年同期销量比较!B22)/[2]与19年同期销量比较!B22*100</f>
        <v>-29.287549844001585</v>
      </c>
      <c r="D23" s="13">
        <v>299113.81035099999</v>
      </c>
      <c r="E23" s="13">
        <f>(D23-[2]与19年同期销量比较!D22)/[2]与19年同期销量比较!D22*100</f>
        <v>-37.982715221974537</v>
      </c>
      <c r="F23" s="13">
        <v>148948.1341</v>
      </c>
      <c r="G23" s="13">
        <f>(F23-[2]与19年同期销量比较!F22)/[2]与19年同期销量比较!F22*100</f>
        <v>1.4566189024627205</v>
      </c>
      <c r="H23" s="13">
        <v>888228.37340000004</v>
      </c>
      <c r="I23" s="13">
        <f>(H23-[2]与19年同期销量比较!H22)/[2]与19年同期销量比较!H22*100</f>
        <v>-28.008050191642475</v>
      </c>
      <c r="J23" s="13">
        <f t="shared" si="0"/>
        <v>187434.67929999999</v>
      </c>
      <c r="K23" s="13">
        <f>(J23-[2]与19年同期销量比较!J22)/[2]与19年同期销量比较!J22*100</f>
        <v>-6.8585107892245993</v>
      </c>
      <c r="L23" s="13">
        <f t="shared" si="1"/>
        <v>1187342.1837510001</v>
      </c>
      <c r="M23" s="13">
        <f>(L23-[2]与19年同期销量比较!L22)/[2]与19年同期销量比较!L22*100</f>
        <v>-30.811421024700742</v>
      </c>
    </row>
    <row r="24" spans="1:13">
      <c r="A24" s="7" t="s">
        <v>65</v>
      </c>
      <c r="B24" s="13">
        <v>47521.111599999997</v>
      </c>
      <c r="C24" s="13">
        <f>(B24-[2]与19年同期销量比较!B23)/[2]与19年同期销量比较!B23*100</f>
        <v>-30.67350592245829</v>
      </c>
      <c r="D24" s="13">
        <v>377865.19557699998</v>
      </c>
      <c r="E24" s="13">
        <f>(D24-[2]与19年同期销量比较!D23)/[2]与19年同期销量比较!D23*100</f>
        <v>-37.852029266299787</v>
      </c>
      <c r="F24" s="13">
        <v>104437.382</v>
      </c>
      <c r="G24" s="13">
        <f>(F24-[2]与19年同期销量比较!F23)/[2]与19年同期销量比较!F23*100</f>
        <v>2.1102788405273372</v>
      </c>
      <c r="H24" s="13">
        <v>532569.05370000005</v>
      </c>
      <c r="I24" s="13">
        <f>(H24-[2]与19年同期销量比较!H23)/[2]与19年同期销量比较!H23*100</f>
        <v>-33.312030172442469</v>
      </c>
      <c r="J24" s="13">
        <f t="shared" si="0"/>
        <v>151958.49359999999</v>
      </c>
      <c r="K24" s="13">
        <f>(J24-[2]与19年同期销量比较!J23)/[2]与19年同期销量比较!J23*100</f>
        <v>-11.04478280446957</v>
      </c>
      <c r="L24" s="13">
        <f t="shared" si="1"/>
        <v>910434.24927699997</v>
      </c>
      <c r="M24" s="13">
        <f>(L24-[2]与19年同期销量比较!L23)/[2]与19年同期销量比较!L23*100</f>
        <v>-35.27445414353457</v>
      </c>
    </row>
    <row r="25" spans="1:13">
      <c r="A25" s="7" t="s">
        <v>66</v>
      </c>
      <c r="B25" s="13">
        <v>47025.7618</v>
      </c>
      <c r="C25" s="13">
        <f>(B25-[2]与19年同期销量比较!B24)/[2]与19年同期销量比较!B24*100</f>
        <v>-11.75572308611827</v>
      </c>
      <c r="D25" s="13">
        <v>364472.49888799997</v>
      </c>
      <c r="E25" s="13">
        <f>(D25-[2]与19年同期销量比较!D24)/[2]与19年同期销量比较!D24*100</f>
        <v>-36.745378916165592</v>
      </c>
      <c r="F25" s="13">
        <v>45036.285499999998</v>
      </c>
      <c r="G25" s="13">
        <f>(F25-[2]与19年同期销量比较!F24)/[2]与19年同期销量比较!F24*100</f>
        <v>-25.46648099074087</v>
      </c>
      <c r="H25" s="13">
        <v>245873.40179999999</v>
      </c>
      <c r="I25" s="13">
        <f>(H25-[2]与19年同期销量比较!H24)/[2]与19年同期销量比较!H24*100</f>
        <v>-47.837677675367289</v>
      </c>
      <c r="J25" s="13">
        <f t="shared" si="0"/>
        <v>92062.047300000006</v>
      </c>
      <c r="K25" s="13">
        <f>(J25-[2]与19年同期销量比较!J24)/[2]与19年同期销量比较!J24*100</f>
        <v>-19.041166863607536</v>
      </c>
      <c r="L25" s="13">
        <f t="shared" si="1"/>
        <v>610345.90068800002</v>
      </c>
      <c r="M25" s="13">
        <f>(L25-[2]与19年同期销量比较!L24)/[2]与19年同期销量比较!L24*100</f>
        <v>-41.736485411972502</v>
      </c>
    </row>
    <row r="26" spans="1:13">
      <c r="A26" s="7" t="s">
        <v>67</v>
      </c>
      <c r="B26" s="13">
        <v>168966.44130000001</v>
      </c>
      <c r="C26" s="13">
        <f>(B26-[2]与19年同期销量比较!B25)/[2]与19年同期销量比较!B25*100</f>
        <v>4.1242180778214959</v>
      </c>
      <c r="D26" s="13">
        <v>1103131.870011</v>
      </c>
      <c r="E26" s="13">
        <f>(D26-[2]与19年同期销量比较!D25)/[2]与19年同期销量比较!D25*100</f>
        <v>-23.897883480741925</v>
      </c>
      <c r="F26" s="13">
        <v>193703.94200000001</v>
      </c>
      <c r="G26" s="13">
        <f>(F26-[2]与19年同期销量比较!F25)/[2]与19年同期销量比较!F25*100</f>
        <v>4.5443651463537194</v>
      </c>
      <c r="H26" s="13">
        <v>1075226.1332</v>
      </c>
      <c r="I26" s="13">
        <f>(H26-[2]与19年同期销量比较!H25)/[2]与19年同期销量比较!H25*100</f>
        <v>-28.211457143497853</v>
      </c>
      <c r="J26" s="13">
        <f t="shared" si="0"/>
        <v>362670.38329999999</v>
      </c>
      <c r="K26" s="13">
        <f>(J26-[2]与19年同期销量比较!J25)/[2]与19年同期销量比较!J25*100</f>
        <v>4.348199519465429</v>
      </c>
      <c r="L26" s="13">
        <f t="shared" si="1"/>
        <v>2178358.003211</v>
      </c>
      <c r="M26" s="13">
        <f>(L26-[2]与19年同期销量比较!L25)/[2]与19年同期销量比较!L25*100</f>
        <v>-26.089961782198152</v>
      </c>
    </row>
    <row r="27" spans="1:13">
      <c r="A27" s="7" t="s">
        <v>68</v>
      </c>
      <c r="B27" s="13">
        <f>27825.9652-0.001</f>
        <v>27825.964199999999</v>
      </c>
      <c r="C27" s="13">
        <f>(B27-[2]与19年同期销量比较!B26)/[2]与19年同期销量比较!B26*100</f>
        <v>-25.987910666991944</v>
      </c>
      <c r="D27" s="13">
        <v>234394.26832199999</v>
      </c>
      <c r="E27" s="13">
        <f>(D27-[2]与19年同期销量比较!D26)/[2]与19年同期销量比较!D26*100</f>
        <v>-28.580194959258488</v>
      </c>
      <c r="F27" s="13">
        <v>23049.07</v>
      </c>
      <c r="G27" s="13">
        <f>(F27-[2]与19年同期销量比较!F26)/[2]与19年同期销量比较!F26*100</f>
        <v>2.667608526680012</v>
      </c>
      <c r="H27" s="13">
        <v>122224.71950000001</v>
      </c>
      <c r="I27" s="13">
        <f>(H27-[2]与19年同期销量比较!H26)/[2]与19年同期销量比较!H26*100</f>
        <v>-36.038681702465006</v>
      </c>
      <c r="J27" s="13">
        <f t="shared" si="0"/>
        <v>50875.034200000002</v>
      </c>
      <c r="K27" s="13">
        <f>(J27-[2]与19年同期销量比较!J26)/[2]与19年同期销量比较!J26*100</f>
        <v>-15.274219969709451</v>
      </c>
      <c r="L27" s="13">
        <f t="shared" si="1"/>
        <v>356618.987822</v>
      </c>
      <c r="M27" s="13">
        <f>(L27-[2]与19年同期销量比较!L26)/[2]与19年同期销量比较!L26*100</f>
        <v>-31.32484848291562</v>
      </c>
    </row>
    <row r="28" spans="1:13">
      <c r="A28" s="7" t="s">
        <v>69</v>
      </c>
      <c r="B28" s="13">
        <v>2735.6053999999999</v>
      </c>
      <c r="C28" s="13">
        <f>(B28-[2]与19年同期销量比较!B27)/[2]与19年同期销量比较!B27*100</f>
        <v>-56.866700771622035</v>
      </c>
      <c r="D28" s="13">
        <v>27939.131844</v>
      </c>
      <c r="E28" s="13">
        <f>(D28-[2]与19年同期销量比较!D27)/[2]与19年同期销量比较!D27*100</f>
        <v>-58.237894061673821</v>
      </c>
      <c r="F28" s="13">
        <v>5629.7517099999995</v>
      </c>
      <c r="G28" s="13">
        <f>(F28-[2]与19年同期销量比较!F27)/[2]与19年同期销量比较!F27*100</f>
        <v>-10.627705672066293</v>
      </c>
      <c r="H28" s="13">
        <v>37542.797899999998</v>
      </c>
      <c r="I28" s="13">
        <f>(H28-[2]与19年同期销量比较!H27)/[2]与19年同期销量比较!H27*100</f>
        <v>-32.89874884624566</v>
      </c>
      <c r="J28" s="13">
        <f t="shared" si="0"/>
        <v>8365.3571100000008</v>
      </c>
      <c r="K28" s="13">
        <f>(J28-[2]与19年同期销量比较!J27)/[2]与19年同期销量比较!J27*100</f>
        <v>-33.825842142428023</v>
      </c>
      <c r="L28" s="13">
        <f t="shared" si="1"/>
        <v>65481.929744000001</v>
      </c>
      <c r="M28" s="13">
        <f>(L28-[2]与19年同期销量比较!L27)/[2]与19年同期销量比较!L27*100</f>
        <v>-46.697722191296634</v>
      </c>
    </row>
    <row r="29" spans="1:13">
      <c r="A29" s="7" t="s">
        <v>70</v>
      </c>
      <c r="B29" s="13">
        <v>28485.180400000001</v>
      </c>
      <c r="C29" s="13">
        <f>(B29-[2]与19年同期销量比较!B28)/[2]与19年同期销量比较!B28*100</f>
        <v>-18.083247233047125</v>
      </c>
      <c r="D29" s="13">
        <v>226240.379674</v>
      </c>
      <c r="E29" s="13">
        <f>(D29-[2]与19年同期销量比较!D28)/[2]与19年同期销量比较!D28*100</f>
        <v>-30.799785866206143</v>
      </c>
      <c r="F29" s="13">
        <v>51625.557399999998</v>
      </c>
      <c r="G29" s="13">
        <f>(F29-[2]与19年同期销量比较!F28)/[2]与19年同期销量比较!F28*100</f>
        <v>-5.0633292659684637</v>
      </c>
      <c r="H29" s="13">
        <v>261331.24960000001</v>
      </c>
      <c r="I29" s="13">
        <f>(H29-[2]与19年同期销量比较!H28)/[2]与19年同期销量比较!H28*100</f>
        <v>-37.637757428933497</v>
      </c>
      <c r="J29" s="13">
        <f t="shared" si="0"/>
        <v>80110.737800000003</v>
      </c>
      <c r="K29" s="13">
        <f>(J29-[2]与19年同期销量比较!J28)/[2]与19年同期销量比较!J28*100</f>
        <v>-10.141672974262596</v>
      </c>
      <c r="L29" s="13">
        <f t="shared" si="1"/>
        <v>487571.62927400001</v>
      </c>
      <c r="M29" s="13">
        <f>(L29-[2]与19年同期销量比较!L28)/[2]与19年同期销量比较!L28*100</f>
        <v>-34.640961279377755</v>
      </c>
    </row>
    <row r="30" spans="1:13">
      <c r="A30" s="7" t="s">
        <v>71</v>
      </c>
      <c r="B30" s="13">
        <v>78871.943899999998</v>
      </c>
      <c r="C30" s="13">
        <f>(B30-[2]与19年同期销量比较!B29)/[2]与19年同期销量比较!B29*100</f>
        <v>-3.2521730305743977</v>
      </c>
      <c r="D30" s="13">
        <v>570293.99372100004</v>
      </c>
      <c r="E30" s="13">
        <f>(D30-[2]与19年同期销量比较!D29)/[2]与19年同期销量比较!D29*100</f>
        <v>-22.965160576693687</v>
      </c>
      <c r="F30" s="13">
        <v>88511.577000000005</v>
      </c>
      <c r="G30" s="13">
        <f>(F30-[2]与19年同期销量比较!F29)/[2]与19年同期销量比较!F29*100</f>
        <v>11.362544913245367</v>
      </c>
      <c r="H30" s="13">
        <v>497342.67580000003</v>
      </c>
      <c r="I30" s="13">
        <f>(H30-[2]与19年同期销量比较!H29)/[2]与19年同期销量比较!H29*100</f>
        <v>-26.288577377222595</v>
      </c>
      <c r="J30" s="13">
        <f t="shared" si="0"/>
        <v>167383.5209</v>
      </c>
      <c r="K30" s="13">
        <f>(J30-[2]与19年同期销量比较!J29)/[2]与19年同期销量比较!J29*100</f>
        <v>3.9624773560281863</v>
      </c>
      <c r="L30" s="13">
        <f t="shared" si="1"/>
        <v>1067636.669521</v>
      </c>
      <c r="M30" s="13">
        <f>(L30-[2]与19年同期销量比较!L29)/[2]与19年同期销量比较!L29*100</f>
        <v>-24.549843605841353</v>
      </c>
    </row>
    <row r="31" spans="1:13">
      <c r="A31" s="7" t="s">
        <v>72</v>
      </c>
      <c r="B31" s="13">
        <v>20440.085200000001</v>
      </c>
      <c r="C31" s="13">
        <f>(B31-[2]与19年同期销量比较!B30)/[2]与19年同期销量比较!B30*100</f>
        <v>5.9414702803480433</v>
      </c>
      <c r="D31" s="13">
        <v>135481.57399999999</v>
      </c>
      <c r="E31" s="13">
        <f>(D31-[2]与19年同期销量比较!D30)/[2]与19年同期销量比较!D30*100</f>
        <v>-25.482379037642229</v>
      </c>
      <c r="F31" s="13">
        <v>51403.58</v>
      </c>
      <c r="G31" s="13">
        <f>(F31-[2]与19年同期销量比较!F30)/[2]与19年同期销量比较!F30*100</f>
        <v>20.669857174587282</v>
      </c>
      <c r="H31" s="13">
        <v>298432.31339999998</v>
      </c>
      <c r="I31" s="13">
        <f>(H31-[2]与19年同期销量比较!H30)/[2]与19年同期销量比较!H30*100</f>
        <v>-14.756717099484447</v>
      </c>
      <c r="J31" s="13">
        <f t="shared" si="0"/>
        <v>71843.665200000003</v>
      </c>
      <c r="K31" s="13">
        <f>(J31-[2]与19年同期销量比较!J30)/[2]与19年同期销量比较!J30*100</f>
        <v>16.078559820185646</v>
      </c>
      <c r="L31" s="13">
        <f t="shared" si="1"/>
        <v>433913.88740000001</v>
      </c>
      <c r="M31" s="13">
        <f>(L31-[2]与19年同期销量比较!L30)/[2]与19年同期销量比较!L30*100</f>
        <v>-18.422867214404402</v>
      </c>
    </row>
    <row r="32" spans="1:13">
      <c r="A32" s="7" t="s">
        <v>73</v>
      </c>
      <c r="B32" s="13">
        <v>60941.266000000003</v>
      </c>
      <c r="C32" s="13">
        <f>(B32-[2]与19年同期销量比较!B31)/[2]与19年同期销量比较!B31*100</f>
        <v>-6.4312533145095632</v>
      </c>
      <c r="D32" s="13">
        <v>453939.83756700001</v>
      </c>
      <c r="E32" s="13">
        <f>(D32-[2]与19年同期销量比较!D31)/[2]与19年同期销量比较!D31*100</f>
        <v>-21.168067624765602</v>
      </c>
      <c r="F32" s="13">
        <v>92639.474100000007</v>
      </c>
      <c r="G32" s="13">
        <f>(F32-[2]与19年同期销量比较!F31)/[2]与19年同期销量比较!F31*100</f>
        <v>19.68618607724477</v>
      </c>
      <c r="H32" s="13">
        <v>560557.03049999999</v>
      </c>
      <c r="I32" s="13">
        <f>(H32-[2]与19年同期销量比较!H31)/[2]与19年同期销量比较!H31*100</f>
        <v>-14.209215085078519</v>
      </c>
      <c r="J32" s="13">
        <f t="shared" si="0"/>
        <v>153580.7401</v>
      </c>
      <c r="K32" s="13">
        <f>(J32-[2]与19年同期销量比较!J31)/[2]与19年同期销量比较!J31*100</f>
        <v>7.7518259809008674</v>
      </c>
      <c r="L32" s="13">
        <f t="shared" si="1"/>
        <v>1014496.8680669999</v>
      </c>
      <c r="M32" s="13">
        <f>(L32-[2]与19年同期销量比较!L31)/[2]与19年同期销量比较!L31*100</f>
        <v>-17.469080947762297</v>
      </c>
    </row>
    <row r="33" spans="1:13">
      <c r="A33" s="7" t="s">
        <v>74</v>
      </c>
      <c r="B33" s="13">
        <v>16488.911800000002</v>
      </c>
      <c r="C33" s="13">
        <f>(B33-[2]与19年同期销量比较!B32)/[2]与19年同期销量比较!B32*100</f>
        <v>-2.4858003982177257</v>
      </c>
      <c r="D33" s="13">
        <v>128214.3374</v>
      </c>
      <c r="E33" s="13">
        <f>(D33-[2]与19年同期销量比较!D32)/[2]与19年同期销量比较!D32*100</f>
        <v>-2.4819824044840137</v>
      </c>
      <c r="F33" s="13">
        <v>14094.8544</v>
      </c>
      <c r="G33" s="13">
        <f>(F33-[2]与19年同期销量比较!F32)/[2]与19年同期销量比较!F32*100</f>
        <v>40.831963300779613</v>
      </c>
      <c r="H33" s="13">
        <v>87054.777900000001</v>
      </c>
      <c r="I33" s="13">
        <f>(H33-[2]与19年同期销量比较!H32)/[2]与19年同期销量比较!H32*100</f>
        <v>29.992495476983532</v>
      </c>
      <c r="J33" s="13">
        <f t="shared" si="0"/>
        <v>30583.766199999998</v>
      </c>
      <c r="K33" s="13">
        <f>(J33-[2]与19年同期销量比较!J32)/[2]与19年同期销量比较!J32*100</f>
        <v>13.620297959249559</v>
      </c>
      <c r="L33" s="13">
        <f t="shared" si="1"/>
        <v>215269.1153</v>
      </c>
      <c r="M33" s="13">
        <f>(L33-[2]与19年同期销量比较!L32)/[2]与19年同期销量比较!L32*100</f>
        <v>8.4770622731902971</v>
      </c>
    </row>
    <row r="34" spans="1:13">
      <c r="A34" s="7" t="s">
        <v>75</v>
      </c>
      <c r="B34" s="13">
        <v>82095.816000000006</v>
      </c>
      <c r="C34" s="13">
        <f>(B34-[2]与19年同期销量比较!B33)/[2]与19年同期销量比较!B33*100</f>
        <v>3.8782489178515567</v>
      </c>
      <c r="D34" s="13">
        <v>588089.22060300002</v>
      </c>
      <c r="E34" s="13">
        <f>(D34-[2]与19年同期销量比较!D33)/[2]与19年同期销量比较!D33*100</f>
        <v>-16.484786472633399</v>
      </c>
      <c r="F34" s="13">
        <v>56609.296600000001</v>
      </c>
      <c r="G34" s="13">
        <f>(F34-[2]与19年同期销量比较!F33)/[2]与19年同期销量比较!F33*100</f>
        <v>11.890942936655335</v>
      </c>
      <c r="H34" s="13">
        <v>306876.16869999998</v>
      </c>
      <c r="I34" s="13">
        <f>(H34-[2]与19年同期销量比较!H33)/[2]与19年同期销量比较!H33*100</f>
        <v>-22.423203344543502</v>
      </c>
      <c r="J34" s="13">
        <f t="shared" si="0"/>
        <v>138705.11259999999</v>
      </c>
      <c r="K34" s="13">
        <f>(J34-[2]与19年同期销量比较!J33)/[2]与19年同期销量比较!J33*100</f>
        <v>7.0056651439292041</v>
      </c>
      <c r="L34" s="13">
        <f t="shared" si="1"/>
        <v>894965.38930299995</v>
      </c>
      <c r="M34" s="13">
        <f>(L34-[2]与19年同期销量比较!L33)/[2]与19年同期销量比较!L33*100</f>
        <v>-18.620824823177859</v>
      </c>
    </row>
    <row r="35" spans="1:13">
      <c r="A35" s="7" t="s">
        <v>76</v>
      </c>
      <c r="B35" s="13">
        <v>24723.853800000001</v>
      </c>
      <c r="C35" s="13">
        <f>(B35-[2]与19年同期销量比较!B34)/[2]与19年同期销量比较!B34*100</f>
        <v>-13.554991060396359</v>
      </c>
      <c r="D35" s="13">
        <v>182581.45359700001</v>
      </c>
      <c r="E35" s="13">
        <f>(D35-[2]与19年同期销量比较!D34)/[2]与19年同期销量比较!D34*100</f>
        <v>-29.282475502497029</v>
      </c>
      <c r="F35" s="13">
        <v>34059.201000000001</v>
      </c>
      <c r="G35" s="13">
        <f>(F35-[2]与19年同期销量比较!F34)/[2]与19年同期销量比较!F34*100</f>
        <v>6.3656703247624025</v>
      </c>
      <c r="H35" s="13">
        <v>218410.04579999999</v>
      </c>
      <c r="I35" s="13">
        <f>(H35-[2]与19年同期销量比较!H34)/[2]与19年同期销量比较!H34*100</f>
        <v>-13.976136303829904</v>
      </c>
      <c r="J35" s="13">
        <f t="shared" si="0"/>
        <v>58783.054799999998</v>
      </c>
      <c r="K35" s="13">
        <f>(J35-[2]与19年同期销量比较!J34)/[2]与19年同期销量比较!J34*100</f>
        <v>-3.0327117314509908</v>
      </c>
      <c r="L35" s="13">
        <f t="shared" si="1"/>
        <v>400991.49939700001</v>
      </c>
      <c r="M35" s="13">
        <f>(L35-[2]与19年同期销量比较!L34)/[2]与19年同期销量比较!L34*100</f>
        <v>-21.693413029494781</v>
      </c>
    </row>
    <row r="36" spans="1:13">
      <c r="A36" s="7" t="s">
        <v>77</v>
      </c>
      <c r="B36" s="13">
        <v>15451.419</v>
      </c>
      <c r="C36" s="13">
        <f>(B36-[2]与19年同期销量比较!B35)/[2]与19年同期销量比较!B35*100</f>
        <v>22.021105133686721</v>
      </c>
      <c r="D36" s="13">
        <v>101243.51658</v>
      </c>
      <c r="E36" s="13">
        <f>(D36-[2]与19年同期销量比较!D35)/[2]与19年同期销量比较!D35*100</f>
        <v>-1.7778084390558422</v>
      </c>
      <c r="F36" s="13">
        <v>8756.6445000000003</v>
      </c>
      <c r="G36" s="13">
        <f>(F36-[2]与19年同期销量比较!F35)/[2]与19年同期销量比较!F35*100</f>
        <v>18.183933572021402</v>
      </c>
      <c r="H36" s="13">
        <v>52577.771399999998</v>
      </c>
      <c r="I36" s="13">
        <f>(H36-[2]与19年同期销量比较!H35)/[2]与19年同期销量比较!H35*100</f>
        <v>-14.108419463957755</v>
      </c>
      <c r="J36" s="13">
        <f t="shared" si="0"/>
        <v>24208.0635</v>
      </c>
      <c r="K36" s="13">
        <f>(J36-[2]与19年同期销量比较!J35)/[2]与19年同期销量比较!J35*100</f>
        <v>20.604676836185099</v>
      </c>
      <c r="L36" s="13">
        <f t="shared" si="1"/>
        <v>153821.28797999999</v>
      </c>
      <c r="M36" s="13">
        <f>(L36-[2]与19年同期销量比较!L35)/[2]与19年同期销量比较!L35*100</f>
        <v>-6.3721651796494898</v>
      </c>
    </row>
    <row r="37" spans="1:13">
      <c r="A37" s="7" t="s">
        <v>78</v>
      </c>
      <c r="B37" s="13">
        <v>10843.620999999999</v>
      </c>
      <c r="C37" s="13">
        <f>(B37-[2]与19年同期销量比较!B36)/[2]与19年同期销量比较!B36*100</f>
        <v>4.8555552919205045</v>
      </c>
      <c r="D37" s="13">
        <v>79878.119590000002</v>
      </c>
      <c r="E37" s="13">
        <f>(D37-[2]与19年同期销量比较!D36)/[2]与19年同期销量比较!D36*100</f>
        <v>-21.584655900724556</v>
      </c>
      <c r="F37" s="13">
        <v>14660.9818</v>
      </c>
      <c r="G37" s="13">
        <f>(F37-[2]与19年同期销量比较!F36)/[2]与19年同期销量比较!F36*100</f>
        <v>20.352164942021798</v>
      </c>
      <c r="H37" s="13">
        <v>89803.986300000004</v>
      </c>
      <c r="I37" s="13">
        <f>(H37-[2]与19年同期销量比较!H36)/[2]与19年同期销量比较!H36*100</f>
        <v>-14.784251339271631</v>
      </c>
      <c r="J37" s="13">
        <f t="shared" si="0"/>
        <v>25504.602800000001</v>
      </c>
      <c r="K37" s="13">
        <f>(J37-[2]与19年同期销量比较!J36)/[2]与19年同期销量比较!J36*100</f>
        <v>13.23693221448764</v>
      </c>
      <c r="L37" s="13">
        <f t="shared" si="1"/>
        <v>169682.10589000001</v>
      </c>
      <c r="M37" s="13">
        <f>(L37-[2]与19年同期销量比较!L36)/[2]与19年同期销量比较!L36*100</f>
        <v>-18.126722440121867</v>
      </c>
    </row>
    <row r="38" spans="1:13">
      <c r="A38" s="7" t="s">
        <v>79</v>
      </c>
      <c r="B38" s="13">
        <v>49409.296799999996</v>
      </c>
      <c r="C38" s="13">
        <f>(B38-[2]与19年同期销量比较!B37)/[2]与19年同期销量比较!B37*100</f>
        <v>24.182478346374342</v>
      </c>
      <c r="D38" s="13">
        <v>351378.32699999999</v>
      </c>
      <c r="E38" s="13">
        <f>(D38-[2]与19年同期销量比较!D37)/[2]与19年同期销量比较!D37*100</f>
        <v>9.5591146461157142E-2</v>
      </c>
      <c r="F38" s="13">
        <v>26551.727299999999</v>
      </c>
      <c r="G38" s="13">
        <f>(F38-[2]与19年同期销量比较!F37)/[2]与19年同期销量比较!F37*100</f>
        <v>-4.5347131358574471</v>
      </c>
      <c r="H38" s="13">
        <v>169416.32920000001</v>
      </c>
      <c r="I38" s="13">
        <f>(H38-[2]与19年同期销量比较!H37)/[2]与19年同期销量比较!H37*100</f>
        <v>-27.144292609058677</v>
      </c>
      <c r="J38" s="13">
        <f t="shared" si="0"/>
        <v>75961.024099999995</v>
      </c>
      <c r="K38" s="13">
        <f>(J38-[2]与19年同期销量比较!J37)/[2]与19年同期销量比较!J37*100</f>
        <v>12.367346429602563</v>
      </c>
      <c r="L38" s="13">
        <f t="shared" si="1"/>
        <v>520794.65620000003</v>
      </c>
      <c r="M38" s="13">
        <f>(L38-[2]与19年同期销量比较!L37)/[2]与19年同期销量比较!L37*100</f>
        <v>-10.75858502914498</v>
      </c>
    </row>
    <row r="39" spans="1:13">
      <c r="A39" s="7" t="s">
        <v>80</v>
      </c>
      <c r="B39" s="13">
        <f t="shared" ref="B39:F39" si="2">SUM(B8:B38)</f>
        <v>1394937.5932</v>
      </c>
      <c r="C39" s="13">
        <f>(B39-[2]与19年同期销量比较!B38)/[2]与19年同期销量比较!B38*100</f>
        <v>-11.104816906185402</v>
      </c>
      <c r="D39" s="13">
        <f t="shared" si="2"/>
        <v>10192384.675031999</v>
      </c>
      <c r="E39" s="13">
        <f>(D39-[2]与19年同期销量比较!D38)/[2]与19年同期销量比较!D38*100</f>
        <v>-28.774485470575446</v>
      </c>
      <c r="F39" s="13">
        <f t="shared" si="2"/>
        <v>2190417.0405100002</v>
      </c>
      <c r="G39" s="13">
        <f>(F39-[2]与19年同期销量比较!F38)/[2]与19年同期销量比较!F38*100</f>
        <v>5.7834803719078511</v>
      </c>
      <c r="H39" s="13">
        <f>SUM(H8:H38)</f>
        <v>12875752.4385</v>
      </c>
      <c r="I39" s="13">
        <f>(H39-[2]与19年同期销量比较!H38)/[2]与19年同期销量比较!H38*100</f>
        <v>-25.448472781093855</v>
      </c>
      <c r="J39" s="13">
        <f t="shared" si="0"/>
        <v>3585354.6337100002</v>
      </c>
      <c r="K39" s="13">
        <f>(J39-[2]与19年同期销量比较!J38)/[2]与19年同期销量比较!J38*100</f>
        <v>-1.4973078085614124</v>
      </c>
      <c r="L39" s="13">
        <f t="shared" si="1"/>
        <v>23068137.113531999</v>
      </c>
      <c r="M39" s="13">
        <f>(L39-[2]与19年同期销量比较!L38)/[2]与19年同期销量比较!L38*100</f>
        <v>-26.955561243624881</v>
      </c>
    </row>
  </sheetData>
  <mergeCells count="18">
    <mergeCell ref="L5:M5"/>
    <mergeCell ref="A4:A7"/>
    <mergeCell ref="B6:B7"/>
    <mergeCell ref="D6:D7"/>
    <mergeCell ref="F6:F7"/>
    <mergeCell ref="H6:H7"/>
    <mergeCell ref="J6:J7"/>
    <mergeCell ref="L6:L7"/>
    <mergeCell ref="B5:C5"/>
    <mergeCell ref="D5:E5"/>
    <mergeCell ref="F5:G5"/>
    <mergeCell ref="H5:I5"/>
    <mergeCell ref="J5:K5"/>
    <mergeCell ref="A2:M2"/>
    <mergeCell ref="L3:M3"/>
    <mergeCell ref="B4:E4"/>
    <mergeCell ref="F4:I4"/>
    <mergeCell ref="J4:M4"/>
  </mergeCells>
  <phoneticPr fontId="1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王晓飞</cp:lastModifiedBy>
  <cp:lastPrinted>2020-10-21T10:51:34Z</cp:lastPrinted>
  <dcterms:created xsi:type="dcterms:W3CDTF">2006-09-13T11:21:00Z</dcterms:created>
  <dcterms:modified xsi:type="dcterms:W3CDTF">2020-10-23T00:50:24Z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