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G18" i="1"/>
  <c r="F15" i="1"/>
  <c r="L39" i="3" l="1"/>
  <c r="M39" i="3" s="1"/>
  <c r="J39" i="3"/>
  <c r="K39" i="3" s="1"/>
  <c r="I39" i="3"/>
  <c r="G39" i="3"/>
  <c r="E39" i="3"/>
  <c r="C39" i="3"/>
  <c r="L38" i="3"/>
  <c r="M38" i="3" s="1"/>
  <c r="J38" i="3"/>
  <c r="K38" i="3" s="1"/>
  <c r="I38" i="3"/>
  <c r="G38" i="3"/>
  <c r="E38" i="3"/>
  <c r="C38" i="3"/>
  <c r="L37" i="3"/>
  <c r="M37" i="3" s="1"/>
  <c r="J37" i="3"/>
  <c r="K37" i="3" s="1"/>
  <c r="I37" i="3"/>
  <c r="G37" i="3"/>
  <c r="E37" i="3"/>
  <c r="C37" i="3"/>
  <c r="L36" i="3"/>
  <c r="M36" i="3" s="1"/>
  <c r="J36" i="3"/>
  <c r="K36" i="3" s="1"/>
  <c r="I36" i="3"/>
  <c r="G36" i="3"/>
  <c r="E36" i="3"/>
  <c r="C36" i="3"/>
  <c r="L35" i="3"/>
  <c r="M35" i="3" s="1"/>
  <c r="J35" i="3"/>
  <c r="K35" i="3" s="1"/>
  <c r="I35" i="3"/>
  <c r="G35" i="3"/>
  <c r="E35" i="3"/>
  <c r="C35" i="3"/>
  <c r="L34" i="3"/>
  <c r="M34" i="3" s="1"/>
  <c r="J34" i="3"/>
  <c r="K34" i="3" s="1"/>
  <c r="I34" i="3"/>
  <c r="G34" i="3"/>
  <c r="E34" i="3"/>
  <c r="C34" i="3"/>
  <c r="L33" i="3"/>
  <c r="M33" i="3" s="1"/>
  <c r="J33" i="3"/>
  <c r="K33" i="3" s="1"/>
  <c r="I33" i="3"/>
  <c r="G33" i="3"/>
  <c r="E33" i="3"/>
  <c r="C33" i="3"/>
  <c r="L32" i="3"/>
  <c r="M32" i="3" s="1"/>
  <c r="J32" i="3"/>
  <c r="K32" i="3" s="1"/>
  <c r="I32" i="3"/>
  <c r="G32" i="3"/>
  <c r="E32" i="3"/>
  <c r="C32" i="3"/>
  <c r="L31" i="3"/>
  <c r="M31" i="3" s="1"/>
  <c r="J31" i="3"/>
  <c r="K31" i="3" s="1"/>
  <c r="I31" i="3"/>
  <c r="G31" i="3"/>
  <c r="E31" i="3"/>
  <c r="C31" i="3"/>
  <c r="L30" i="3"/>
  <c r="M30" i="3" s="1"/>
  <c r="J30" i="3"/>
  <c r="K30" i="3" s="1"/>
  <c r="I30" i="3"/>
  <c r="G30" i="3"/>
  <c r="E30" i="3"/>
  <c r="C30" i="3"/>
  <c r="L29" i="3"/>
  <c r="M29" i="3" s="1"/>
  <c r="J29" i="3"/>
  <c r="K29" i="3" s="1"/>
  <c r="I29" i="3"/>
  <c r="G29" i="3"/>
  <c r="E29" i="3"/>
  <c r="C29" i="3"/>
  <c r="L28" i="3"/>
  <c r="M28" i="3" s="1"/>
  <c r="J28" i="3"/>
  <c r="K28" i="3" s="1"/>
  <c r="I28" i="3"/>
  <c r="G28" i="3"/>
  <c r="E28" i="3"/>
  <c r="C28" i="3"/>
  <c r="L27" i="3"/>
  <c r="M27" i="3" s="1"/>
  <c r="J27" i="3"/>
  <c r="K27" i="3" s="1"/>
  <c r="I27" i="3"/>
  <c r="G27" i="3"/>
  <c r="E27" i="3"/>
  <c r="C27" i="3"/>
  <c r="L26" i="3"/>
  <c r="M26" i="3" s="1"/>
  <c r="J26" i="3"/>
  <c r="K26" i="3" s="1"/>
  <c r="I26" i="3"/>
  <c r="G26" i="3"/>
  <c r="E26" i="3"/>
  <c r="C26" i="3"/>
  <c r="L25" i="3"/>
  <c r="M25" i="3" s="1"/>
  <c r="J25" i="3"/>
  <c r="K25" i="3" s="1"/>
  <c r="I25" i="3"/>
  <c r="G25" i="3"/>
  <c r="E25" i="3"/>
  <c r="C25" i="3"/>
  <c r="L24" i="3"/>
  <c r="M24" i="3" s="1"/>
  <c r="J24" i="3"/>
  <c r="K24" i="3" s="1"/>
  <c r="I24" i="3"/>
  <c r="G24" i="3"/>
  <c r="E24" i="3"/>
  <c r="C24" i="3"/>
  <c r="L23" i="3"/>
  <c r="M23" i="3" s="1"/>
  <c r="J23" i="3"/>
  <c r="K23" i="3" s="1"/>
  <c r="I23" i="3"/>
  <c r="G23" i="3"/>
  <c r="E23" i="3"/>
  <c r="C23" i="3"/>
  <c r="L22" i="3"/>
  <c r="M22" i="3" s="1"/>
  <c r="J22" i="3"/>
  <c r="K22" i="3" s="1"/>
  <c r="I22" i="3"/>
  <c r="G22" i="3"/>
  <c r="E22" i="3"/>
  <c r="C22" i="3"/>
  <c r="L21" i="3"/>
  <c r="M21" i="3" s="1"/>
  <c r="J21" i="3"/>
  <c r="K21" i="3" s="1"/>
  <c r="I21" i="3"/>
  <c r="G21" i="3"/>
  <c r="E21" i="3"/>
  <c r="C21" i="3"/>
  <c r="L20" i="3"/>
  <c r="M20" i="3" s="1"/>
  <c r="J20" i="3"/>
  <c r="K20" i="3" s="1"/>
  <c r="I20" i="3"/>
  <c r="G20" i="3"/>
  <c r="E20" i="3"/>
  <c r="C20" i="3"/>
  <c r="L19" i="3"/>
  <c r="M19" i="3" s="1"/>
  <c r="J19" i="3"/>
  <c r="K19" i="3" s="1"/>
  <c r="I19" i="3"/>
  <c r="G19" i="3"/>
  <c r="E19" i="3"/>
  <c r="C19" i="3"/>
  <c r="L18" i="3"/>
  <c r="M18" i="3" s="1"/>
  <c r="J18" i="3"/>
  <c r="K18" i="3" s="1"/>
  <c r="I18" i="3"/>
  <c r="G18" i="3"/>
  <c r="E18" i="3"/>
  <c r="C18" i="3"/>
  <c r="L17" i="3"/>
  <c r="M17" i="3" s="1"/>
  <c r="J17" i="3"/>
  <c r="K17" i="3" s="1"/>
  <c r="I17" i="3"/>
  <c r="G17" i="3"/>
  <c r="E17" i="3"/>
  <c r="C17" i="3"/>
  <c r="L16" i="3"/>
  <c r="M16" i="3" s="1"/>
  <c r="J16" i="3"/>
  <c r="K16" i="3" s="1"/>
  <c r="I16" i="3"/>
  <c r="G16" i="3"/>
  <c r="E16" i="3"/>
  <c r="C16" i="3"/>
  <c r="L15" i="3"/>
  <c r="M15" i="3" s="1"/>
  <c r="J15" i="3"/>
  <c r="K15" i="3" s="1"/>
  <c r="I15" i="3"/>
  <c r="G15" i="3"/>
  <c r="E15" i="3"/>
  <c r="C15" i="3"/>
  <c r="L14" i="3"/>
  <c r="M14" i="3" s="1"/>
  <c r="J14" i="3"/>
  <c r="K14" i="3" s="1"/>
  <c r="I14" i="3"/>
  <c r="G14" i="3"/>
  <c r="E14" i="3"/>
  <c r="C14" i="3"/>
  <c r="L13" i="3"/>
  <c r="M13" i="3" s="1"/>
  <c r="J13" i="3"/>
  <c r="K13" i="3" s="1"/>
  <c r="I13" i="3"/>
  <c r="G13" i="3"/>
  <c r="E13" i="3"/>
  <c r="C13" i="3"/>
  <c r="L12" i="3"/>
  <c r="M12" i="3" s="1"/>
  <c r="J12" i="3"/>
  <c r="K12" i="3" s="1"/>
  <c r="I12" i="3"/>
  <c r="G12" i="3"/>
  <c r="E12" i="3"/>
  <c r="C12" i="3"/>
  <c r="L11" i="3"/>
  <c r="M11" i="3" s="1"/>
  <c r="J11" i="3"/>
  <c r="K11" i="3" s="1"/>
  <c r="I11" i="3"/>
  <c r="G11" i="3"/>
  <c r="E11" i="3"/>
  <c r="C11" i="3"/>
  <c r="L10" i="3"/>
  <c r="M10" i="3" s="1"/>
  <c r="J10" i="3"/>
  <c r="K10" i="3" s="1"/>
  <c r="I10" i="3"/>
  <c r="G10" i="3"/>
  <c r="E10" i="3"/>
  <c r="C10" i="3"/>
  <c r="L9" i="3"/>
  <c r="M9" i="3" s="1"/>
  <c r="J9" i="3"/>
  <c r="K9" i="3" s="1"/>
  <c r="I9" i="3"/>
  <c r="G9" i="3"/>
  <c r="E9" i="3"/>
  <c r="C9" i="3"/>
  <c r="L8" i="3"/>
  <c r="M8" i="3" s="1"/>
  <c r="J8" i="3"/>
  <c r="K8" i="3" s="1"/>
  <c r="I8" i="3"/>
  <c r="G8" i="3"/>
  <c r="E8" i="3"/>
  <c r="C8" i="3"/>
  <c r="H21" i="2"/>
  <c r="G21" i="2"/>
  <c r="F21" i="2"/>
  <c r="E21" i="2"/>
  <c r="D21" i="2"/>
  <c r="B21" i="2"/>
  <c r="G20" i="2"/>
  <c r="F20" i="2"/>
  <c r="H20" i="2" s="1"/>
  <c r="B20" i="2"/>
  <c r="E20" i="2" s="1"/>
  <c r="H19" i="2"/>
  <c r="G19" i="2"/>
  <c r="F19" i="2"/>
  <c r="E19" i="2"/>
  <c r="D19" i="2"/>
  <c r="B19" i="2"/>
  <c r="G18" i="2"/>
  <c r="F18" i="2"/>
  <c r="H18" i="2" s="1"/>
  <c r="B18" i="2"/>
  <c r="E18" i="2" s="1"/>
  <c r="H17" i="2"/>
  <c r="G17" i="2"/>
  <c r="F17" i="2"/>
  <c r="E17" i="2"/>
  <c r="D17" i="2"/>
  <c r="B17" i="2"/>
  <c r="H15" i="2"/>
  <c r="E15" i="2"/>
  <c r="D15" i="2"/>
  <c r="H14" i="2"/>
  <c r="E14" i="2"/>
  <c r="D14" i="2"/>
  <c r="H13" i="2"/>
  <c r="E13" i="2"/>
  <c r="D13" i="2"/>
  <c r="H12" i="2"/>
  <c r="E12" i="2"/>
  <c r="D12" i="2"/>
  <c r="H11" i="2"/>
  <c r="G11" i="2"/>
  <c r="F11" i="2"/>
  <c r="E11" i="2"/>
  <c r="D11" i="2"/>
  <c r="B11" i="2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H6" i="2" s="1"/>
  <c r="B6" i="2"/>
  <c r="E6" i="2" s="1"/>
  <c r="F16" i="2" l="1"/>
  <c r="H16" i="2" s="1"/>
  <c r="B16" i="2"/>
  <c r="D6" i="2"/>
  <c r="D18" i="2"/>
  <c r="D20" i="2"/>
  <c r="M15" i="1"/>
  <c r="L15" i="1"/>
  <c r="N15" i="1"/>
  <c r="G15" i="1"/>
  <c r="E16" i="2" l="1"/>
  <c r="D16" i="2"/>
  <c r="K18" i="1"/>
  <c r="J18" i="1"/>
  <c r="I18" i="1"/>
  <c r="H18" i="1"/>
  <c r="E18" i="1"/>
  <c r="D18" i="1"/>
  <c r="C18" i="1"/>
  <c r="B18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N6" i="1" s="1"/>
  <c r="F18" i="1" l="1"/>
  <c r="N9" i="1"/>
  <c r="N11" i="1"/>
  <c r="N13" i="1"/>
  <c r="G6" i="1"/>
  <c r="G7" i="1" s="1"/>
  <c r="G8" i="1" s="1"/>
  <c r="G9" i="1" s="1"/>
  <c r="G10" i="1" s="1"/>
  <c r="G11" i="1" s="1"/>
  <c r="G12" i="1" s="1"/>
  <c r="G13" i="1" s="1"/>
  <c r="G14" i="1" s="1"/>
  <c r="N8" i="1"/>
  <c r="N10" i="1"/>
  <c r="N12" i="1"/>
  <c r="N14" i="1"/>
  <c r="L18" i="1"/>
  <c r="N7" i="1"/>
  <c r="N18" i="1" s="1"/>
  <c r="M6" i="1"/>
  <c r="M7" i="1" s="1"/>
  <c r="M8" i="1" s="1"/>
  <c r="M9" i="1" s="1"/>
  <c r="M10" i="1" s="1"/>
  <c r="M11" i="1" s="1"/>
  <c r="M12" i="1" s="1"/>
  <c r="M13" i="1" s="1"/>
  <c r="M14" i="1" s="1"/>
</calcChain>
</file>

<file path=xl/sharedStrings.xml><?xml version="1.0" encoding="utf-8"?>
<sst xmlns="http://schemas.openxmlformats.org/spreadsheetml/2006/main" count="125" uniqueCount="98">
  <si>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</si>
  <si>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</si>
  <si>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</si>
  <si>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</si>
  <si>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</si>
  <si>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</si>
  <si>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</si>
  <si>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</si>
  <si>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</si>
  <si>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 xml:space="preserve"> 单位：亿元</t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</si>
  <si>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</si>
  <si>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</si>
  <si>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</si>
  <si>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</si>
  <si>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</si>
  <si>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</si>
  <si>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</si>
  <si>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</si>
  <si>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</si>
  <si>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</si>
  <si>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</si>
  <si>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</si>
  <si>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</si>
  <si>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</si>
  <si>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</si>
  <si>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</si>
  <si>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</si>
  <si>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</si>
  <si>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</si>
  <si>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</si>
  <si>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</si>
  <si>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</si>
  <si>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</si>
  <si>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</si>
  <si>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</si>
  <si>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</si>
  <si>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</si>
  <si>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</si>
  <si>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</si>
  <si>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</si>
  <si>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</si>
  <si>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</si>
  <si>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</si>
  <si>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</si>
  <si>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</si>
  <si>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</si>
  <si>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</si>
  <si>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</si>
  <si>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</si>
  <si>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</si>
  <si>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</si>
  <si>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</si>
  <si>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单位：万元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</si>
  <si>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</si>
  <si>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</si>
  <si>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</si>
  <si>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</si>
  <si>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北京</t>
    <phoneticPr fontId="3" type="noConversion"/>
  </si>
  <si>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</si>
  <si>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</si>
  <si>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t xml:space="preserve">    体育彩票</t>
    <phoneticPr fontId="3" type="noConversion"/>
  </si>
  <si>
    <t>乐透数字型</t>
    <phoneticPr fontId="3" type="noConversion"/>
  </si>
  <si>
    <t>即开型</t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</si>
  <si>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</si>
  <si>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t>本月</t>
    <phoneticPr fontId="3" type="noConversion"/>
  </si>
  <si>
    <t>本年累计</t>
    <phoneticPr fontId="3" type="noConversion"/>
  </si>
  <si>
    <t xml:space="preserve">    （一）乐透数字型</t>
    <phoneticPr fontId="3" type="noConversion"/>
  </si>
  <si>
    <t xml:space="preserve">    （三）视频型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</si>
  <si>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</si>
  <si>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</si>
  <si>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</si>
  <si>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</si>
  <si>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</si>
  <si>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</si>
  <si>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</si>
  <si>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</si>
  <si>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t>体育彩票</t>
    <phoneticPr fontId="3" type="noConversion"/>
  </si>
  <si>
    <t>附件3</t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</si>
  <si>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10</t>
    </r>
    <r>
      <rPr>
        <sz val="16"/>
        <rFont val="黑体"/>
        <family val="3"/>
        <charset val="134"/>
      </rPr>
      <t>月全国彩票销售情况表</t>
    </r>
    <phoneticPr fontId="3" type="noConversion"/>
  </si>
  <si>
    <t xml:space="preserve">      2018年10月全国各地区彩票销售情况表</t>
    <phoneticPr fontId="3" type="noConversion"/>
  </si>
  <si>
    <t>附件2：</t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</si>
  <si>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10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</si>
  <si>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</si>
  <si>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</si>
  <si>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</si>
  <si>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</si>
  <si>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</si>
  <si>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</si>
  <si>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</si>
  <si>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</si>
  <si>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</si>
  <si>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（二）即开型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</si>
  <si>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</si>
  <si>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</si>
  <si>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</si>
  <si>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</si>
  <si>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t>地区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</si>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</sst>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%"/>
    <numFmt numFmtId="180" formatCode="0.0_ "/>
    <numFmt numFmtId="181" formatCode="0.000000000_);[Red]\(0.000000000\)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0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0" fontId="12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6" xfId="2" applyNumberFormat="1" applyFont="1" applyFill="1" applyBorder="1" applyAlignment="1">
      <alignment horizontal="center" vertical="center"/>
    </xf>
    <xf numFmtId="178" fontId="7" fillId="0" borderId="6" xfId="2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6" fillId="0" borderId="0" xfId="0" applyFont="1" applyFill="1"/>
  </cellXfs>
  <cellStyles count="3">
    <cellStyle name="常规" xfId="0" builtinId="0"/>
    <cellStyle name="常规 2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10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10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9月"/>
      <sheetName val="与上年同期比较"/>
      <sheetName val="本月销量饼形图"/>
    </sheetNames>
    <sheetDataSet>
      <sheetData sheetId="0" refreshError="1"/>
      <sheetData sheetId="1">
        <row r="2">
          <cell r="B2">
            <v>178.24675374629999</v>
          </cell>
        </row>
        <row r="3">
          <cell r="B3">
            <v>128.62607929999999</v>
          </cell>
        </row>
        <row r="4">
          <cell r="B4">
            <v>10.832017889999999</v>
          </cell>
        </row>
        <row r="5">
          <cell r="B5">
            <v>38.688934996299999</v>
          </cell>
        </row>
        <row r="6">
          <cell r="B6">
            <v>9.9721560000000001E-2</v>
          </cell>
        </row>
        <row r="7">
          <cell r="B7">
            <v>240.191343136</v>
          </cell>
        </row>
        <row r="8">
          <cell r="B8">
            <v>85.658275430000003</v>
          </cell>
        </row>
        <row r="9">
          <cell r="B9">
            <v>145.86399656</v>
          </cell>
        </row>
        <row r="10">
          <cell r="B10">
            <v>8.6674250199999996</v>
          </cell>
        </row>
        <row r="11">
          <cell r="B11">
            <v>1.6461259999999999E-3</v>
          </cell>
        </row>
        <row r="12">
          <cell r="B12">
            <v>418.43809688229999</v>
          </cell>
        </row>
        <row r="13">
          <cell r="B13">
            <v>214.28435472999999</v>
          </cell>
        </row>
        <row r="14">
          <cell r="B14">
            <v>145.86399656</v>
          </cell>
        </row>
        <row r="15">
          <cell r="B15">
            <v>19.499442909999999</v>
          </cell>
        </row>
        <row r="16">
          <cell r="B16">
            <v>38.690581122299996</v>
          </cell>
        </row>
        <row r="17">
          <cell r="B17">
            <v>9.9721560000000001E-2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/>
      <sheetData sheetId="1">
        <row r="7">
          <cell r="B7">
            <v>39647.376400000001</v>
          </cell>
          <cell r="D7">
            <v>390027.96539999999</v>
          </cell>
          <cell r="F7">
            <v>54879.099099999999</v>
          </cell>
          <cell r="H7">
            <v>509808.25060000003</v>
          </cell>
          <cell r="J7">
            <v>94526.4755</v>
          </cell>
          <cell r="L7">
            <v>899836.21600000001</v>
          </cell>
        </row>
        <row r="8">
          <cell r="B8">
            <v>30642.311000000002</v>
          </cell>
          <cell r="D8">
            <v>314274.09889999998</v>
          </cell>
          <cell r="F8">
            <v>35419.3652</v>
          </cell>
          <cell r="H8">
            <v>276629.07299999997</v>
          </cell>
          <cell r="J8">
            <v>66061.676200000002</v>
          </cell>
          <cell r="L8">
            <v>590903.17189999996</v>
          </cell>
        </row>
        <row r="9">
          <cell r="B9">
            <v>47707.530700000003</v>
          </cell>
          <cell r="D9">
            <v>463360.63150000002</v>
          </cell>
          <cell r="F9">
            <v>84472.262900000002</v>
          </cell>
          <cell r="H9">
            <v>808507.72009999992</v>
          </cell>
          <cell r="J9">
            <v>132179.7936</v>
          </cell>
          <cell r="L9">
            <v>1271868.3515999999</v>
          </cell>
        </row>
        <row r="10">
          <cell r="B10">
            <v>41728.692999999999</v>
          </cell>
          <cell r="D10">
            <v>356885.36619999999</v>
          </cell>
          <cell r="F10">
            <v>35869.845199999996</v>
          </cell>
          <cell r="H10">
            <v>286219.20179999998</v>
          </cell>
          <cell r="J10">
            <v>77598.538199999995</v>
          </cell>
          <cell r="L10">
            <v>643104.56799999997</v>
          </cell>
        </row>
        <row r="11">
          <cell r="B11">
            <v>42429.721899999997</v>
          </cell>
          <cell r="D11">
            <v>504183.10969999997</v>
          </cell>
          <cell r="F11">
            <v>45556.760900000001</v>
          </cell>
          <cell r="H11">
            <v>375100.22220000008</v>
          </cell>
          <cell r="J11">
            <v>87986.482799999998</v>
          </cell>
          <cell r="L11">
            <v>879283.33190000011</v>
          </cell>
        </row>
        <row r="12">
          <cell r="B12">
            <v>92471.534</v>
          </cell>
          <cell r="D12">
            <v>872258.7537</v>
          </cell>
          <cell r="F12">
            <v>55534.388300000006</v>
          </cell>
          <cell r="H12">
            <v>400244.13439999998</v>
          </cell>
          <cell r="J12">
            <v>148005.92230000001</v>
          </cell>
          <cell r="L12">
            <v>1272502.8881000001</v>
          </cell>
        </row>
        <row r="13">
          <cell r="B13">
            <v>24514.488000000001</v>
          </cell>
          <cell r="D13">
            <v>265100.69870000001</v>
          </cell>
          <cell r="F13">
            <v>26445.014999999999</v>
          </cell>
          <cell r="H13">
            <v>284196.6937</v>
          </cell>
          <cell r="J13">
            <v>50959.502999999997</v>
          </cell>
          <cell r="L13">
            <v>549297.39240000001</v>
          </cell>
        </row>
        <row r="14">
          <cell r="B14">
            <v>41611.5645</v>
          </cell>
          <cell r="D14">
            <v>391761.11190000002</v>
          </cell>
          <cell r="F14">
            <v>36974.067700000007</v>
          </cell>
          <cell r="H14">
            <v>475683.59500000009</v>
          </cell>
          <cell r="J14">
            <v>78585.632200000007</v>
          </cell>
          <cell r="L14">
            <v>867444.70690000011</v>
          </cell>
        </row>
        <row r="15">
          <cell r="B15">
            <v>42802.786899999999</v>
          </cell>
          <cell r="D15">
            <v>398437.45280000003</v>
          </cell>
          <cell r="F15">
            <v>29213.973700000002</v>
          </cell>
          <cell r="H15">
            <v>260840.63070000001</v>
          </cell>
          <cell r="J15">
            <v>72016.760600000009</v>
          </cell>
          <cell r="L15">
            <v>659278.08350000007</v>
          </cell>
        </row>
        <row r="16">
          <cell r="B16">
            <v>120030.9512</v>
          </cell>
          <cell r="D16">
            <v>1179589.9835000001</v>
          </cell>
          <cell r="F16">
            <v>175672.4712</v>
          </cell>
          <cell r="H16">
            <v>1620887.8157450003</v>
          </cell>
          <cell r="J16">
            <v>295703.42239999998</v>
          </cell>
          <cell r="L16">
            <v>2800477.7992450004</v>
          </cell>
        </row>
        <row r="17">
          <cell r="B17">
            <v>134110.48879999999</v>
          </cell>
          <cell r="D17">
            <v>1274984.9306999999</v>
          </cell>
          <cell r="F17">
            <v>105912.96830000001</v>
          </cell>
          <cell r="H17">
            <v>1140694.5952999999</v>
          </cell>
          <cell r="J17">
            <v>240023.4571</v>
          </cell>
          <cell r="L17">
            <v>2415679.5259999996</v>
          </cell>
        </row>
        <row r="18">
          <cell r="B18">
            <v>60433.7359</v>
          </cell>
          <cell r="D18">
            <v>616533.99010000005</v>
          </cell>
          <cell r="F18">
            <v>66307.801299999992</v>
          </cell>
          <cell r="H18">
            <v>460069.12530000001</v>
          </cell>
          <cell r="J18">
            <v>126741.53719999999</v>
          </cell>
          <cell r="L18">
            <v>1076603.1154</v>
          </cell>
        </row>
        <row r="19">
          <cell r="B19">
            <v>48151.716399999998</v>
          </cell>
          <cell r="D19">
            <v>403657.29859999998</v>
          </cell>
          <cell r="F19">
            <v>85795.983899999992</v>
          </cell>
          <cell r="H19">
            <v>919301.38500000001</v>
          </cell>
          <cell r="J19">
            <v>133947.7003</v>
          </cell>
          <cell r="L19">
            <v>1322958.6836000001</v>
          </cell>
        </row>
        <row r="20">
          <cell r="B20">
            <v>44795.770400000001</v>
          </cell>
          <cell r="D20">
            <v>344786.25219999999</v>
          </cell>
          <cell r="F20">
            <v>38616.961800000005</v>
          </cell>
          <cell r="H20">
            <v>380666.52060000005</v>
          </cell>
          <cell r="J20">
            <v>83412.732199999999</v>
          </cell>
          <cell r="L20">
            <v>725452.77280000004</v>
          </cell>
        </row>
        <row r="21">
          <cell r="B21">
            <v>126304.4124</v>
          </cell>
          <cell r="D21">
            <v>1229553.8051</v>
          </cell>
          <cell r="F21">
            <v>157389.2789</v>
          </cell>
          <cell r="H21">
            <v>1514257.5488999998</v>
          </cell>
          <cell r="J21">
            <v>283693.69130000001</v>
          </cell>
          <cell r="L21">
            <v>2743811.3539999998</v>
          </cell>
        </row>
        <row r="22">
          <cell r="B22">
            <v>58034.7696</v>
          </cell>
          <cell r="D22">
            <v>554387.44429999997</v>
          </cell>
          <cell r="F22">
            <v>119501.63750000001</v>
          </cell>
          <cell r="H22">
            <v>1096527.6439</v>
          </cell>
          <cell r="J22">
            <v>177536.40710000001</v>
          </cell>
          <cell r="L22">
            <v>1650915.0882000001</v>
          </cell>
        </row>
        <row r="23">
          <cell r="B23">
            <v>103991.60520000001</v>
          </cell>
          <cell r="D23">
            <v>849666.0061</v>
          </cell>
          <cell r="F23">
            <v>73132.698100000009</v>
          </cell>
          <cell r="H23">
            <v>788488.31</v>
          </cell>
          <cell r="J23">
            <v>177124.30330000003</v>
          </cell>
          <cell r="L23">
            <v>1638154.3160999999</v>
          </cell>
        </row>
        <row r="24">
          <cell r="B24">
            <v>76824.849499999997</v>
          </cell>
          <cell r="D24">
            <v>726836.22030000004</v>
          </cell>
          <cell r="F24">
            <v>120365.22390000001</v>
          </cell>
          <cell r="H24">
            <v>633702.71069999994</v>
          </cell>
          <cell r="J24">
            <v>197190.07339999999</v>
          </cell>
          <cell r="L24">
            <v>1360538.9309999999</v>
          </cell>
        </row>
        <row r="25">
          <cell r="B25">
            <v>194588.03950000001</v>
          </cell>
          <cell r="D25">
            <v>1871634.3148000001</v>
          </cell>
          <cell r="F25">
            <v>175516.81340000001</v>
          </cell>
          <cell r="H25">
            <v>1562509.8822000003</v>
          </cell>
          <cell r="J25">
            <v>370104.85290000006</v>
          </cell>
          <cell r="L25">
            <v>3434144.1970000006</v>
          </cell>
        </row>
        <row r="26">
          <cell r="B26">
            <v>39370.977099999996</v>
          </cell>
          <cell r="D26">
            <v>464465.6899</v>
          </cell>
          <cell r="F26">
            <v>50259.729800000001</v>
          </cell>
          <cell r="H26">
            <v>227008.21099999998</v>
          </cell>
          <cell r="J26">
            <v>89630.70689999999</v>
          </cell>
          <cell r="L26">
            <v>691473.90090000001</v>
          </cell>
        </row>
        <row r="27">
          <cell r="B27">
            <v>11359.260200000001</v>
          </cell>
          <cell r="D27">
            <v>126564.53019999999</v>
          </cell>
          <cell r="F27">
            <v>13151.179100000001</v>
          </cell>
          <cell r="H27">
            <v>95355.881810000006</v>
          </cell>
          <cell r="J27">
            <v>24510.439300000002</v>
          </cell>
          <cell r="L27">
            <v>221920.41201</v>
          </cell>
        </row>
        <row r="28">
          <cell r="B28">
            <v>46516.4035</v>
          </cell>
          <cell r="D28">
            <v>451572.46250000002</v>
          </cell>
          <cell r="F28">
            <v>42890.385500000004</v>
          </cell>
          <cell r="H28">
            <v>415881.32169999997</v>
          </cell>
          <cell r="J28">
            <v>89406.789000000004</v>
          </cell>
          <cell r="L28">
            <v>867453.78419999999</v>
          </cell>
        </row>
        <row r="29">
          <cell r="B29">
            <v>72970.528200000001</v>
          </cell>
          <cell r="D29">
            <v>735162.74199999997</v>
          </cell>
          <cell r="F29">
            <v>42016.150099999999</v>
          </cell>
          <cell r="H29">
            <v>384954.38069999998</v>
          </cell>
          <cell r="J29">
            <v>114986.6783</v>
          </cell>
          <cell r="L29">
            <v>1120117.1226999999</v>
          </cell>
        </row>
        <row r="30">
          <cell r="B30">
            <v>22443.3174</v>
          </cell>
          <cell r="D30">
            <v>226534.3683</v>
          </cell>
          <cell r="F30">
            <v>29718.606700000004</v>
          </cell>
          <cell r="H30">
            <v>281670.3296</v>
          </cell>
          <cell r="J30">
            <v>52161.924100000004</v>
          </cell>
          <cell r="L30">
            <v>508204.69790000003</v>
          </cell>
        </row>
        <row r="31">
          <cell r="B31">
            <v>63367.802600000003</v>
          </cell>
          <cell r="D31">
            <v>623411.70940000005</v>
          </cell>
          <cell r="F31">
            <v>65086.821300000011</v>
          </cell>
          <cell r="H31">
            <v>626852.00199999998</v>
          </cell>
          <cell r="J31">
            <v>128454.62390000001</v>
          </cell>
          <cell r="L31">
            <v>1250263.7113999999</v>
          </cell>
        </row>
        <row r="32">
          <cell r="B32">
            <v>23248.721000000001</v>
          </cell>
          <cell r="D32">
            <v>229970.5716</v>
          </cell>
          <cell r="F32">
            <v>8473.8887999999988</v>
          </cell>
          <cell r="H32">
            <v>73207.069300000003</v>
          </cell>
          <cell r="J32">
            <v>31722.609799999998</v>
          </cell>
          <cell r="L32">
            <v>303177.6409</v>
          </cell>
        </row>
        <row r="33">
          <cell r="B33">
            <v>76140.069199999998</v>
          </cell>
          <cell r="D33">
            <v>749109.21519999998</v>
          </cell>
          <cell r="F33">
            <v>82295.297000000006</v>
          </cell>
          <cell r="H33">
            <v>567469.57909999997</v>
          </cell>
          <cell r="J33">
            <v>158435.36619999999</v>
          </cell>
          <cell r="L33">
            <v>1316578.7943</v>
          </cell>
        </row>
        <row r="34">
          <cell r="B34">
            <v>38582.123699999996</v>
          </cell>
          <cell r="D34">
            <v>416123.01689999999</v>
          </cell>
          <cell r="F34">
            <v>33231.641199999998</v>
          </cell>
          <cell r="H34">
            <v>246941.658</v>
          </cell>
          <cell r="J34">
            <v>71813.764899999995</v>
          </cell>
          <cell r="L34">
            <v>663064.67489999998</v>
          </cell>
        </row>
        <row r="35">
          <cell r="B35">
            <v>15085.5131</v>
          </cell>
          <cell r="D35">
            <v>136903.277</v>
          </cell>
          <cell r="F35">
            <v>7227.6806000000006</v>
          </cell>
          <cell r="H35">
            <v>63859.860499999995</v>
          </cell>
          <cell r="J35">
            <v>22313.1937</v>
          </cell>
          <cell r="L35">
            <v>200763.13750000001</v>
          </cell>
        </row>
        <row r="36">
          <cell r="B36">
            <v>15976.767599999999</v>
          </cell>
          <cell r="D36">
            <v>146805.00219999999</v>
          </cell>
          <cell r="F36">
            <v>9733.1112999999987</v>
          </cell>
          <cell r="H36">
            <v>94496.440700000006</v>
          </cell>
          <cell r="J36">
            <v>25709.878899999996</v>
          </cell>
          <cell r="L36">
            <v>241301.44289999999</v>
          </cell>
        </row>
        <row r="37">
          <cell r="B37">
            <v>35328.426099999997</v>
          </cell>
          <cell r="D37">
            <v>377960.03580000001</v>
          </cell>
          <cell r="F37">
            <v>27437.184799999995</v>
          </cell>
          <cell r="H37">
            <v>278737.1827</v>
          </cell>
          <cell r="J37">
            <v>62765.610899999992</v>
          </cell>
          <cell r="L37">
            <v>656697.21849999996</v>
          </cell>
        </row>
        <row r="38">
          <cell r="B38">
            <v>1831212.2550000001</v>
          </cell>
          <cell r="D38">
            <v>17692502.055500001</v>
          </cell>
          <cell r="F38">
            <v>1934098.2925000004</v>
          </cell>
          <cell r="H38">
            <v>17150768.976255</v>
          </cell>
          <cell r="J38">
            <v>3765310.5475000003</v>
          </cell>
          <cell r="L38">
            <v>34843271.031755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M19" sqref="M19"/>
    </sheetView>
  </sheetViews>
  <sheetFormatPr defaultRowHeight="21.95" customHeight="1" x14ac:dyDescent="0.2"/>
  <cols>
    <col min="1" max="1" width="7.5" style="2" customWidth="1"/>
    <col min="2" max="2" width="9.5" style="2" customWidth="1"/>
    <col min="3" max="3" width="8.375" style="2" customWidth="1"/>
    <col min="4" max="4" width="8.625" style="2" customWidth="1"/>
    <col min="5" max="5" width="8.375" style="2" customWidth="1"/>
    <col min="6" max="6" width="9.75" style="2" customWidth="1"/>
    <col min="7" max="7" width="9.625" style="2" customWidth="1"/>
    <col min="8" max="8" width="9.75" style="2" customWidth="1"/>
    <col min="9" max="9" width="9.5" style="2" customWidth="1"/>
    <col min="10" max="10" width="8.5" style="2" customWidth="1"/>
    <col min="11" max="11" width="7.875" style="2" customWidth="1"/>
    <col min="12" max="12" width="9.375" style="2" customWidth="1"/>
    <col min="13" max="13" width="9.75" style="2" customWidth="1"/>
    <col min="14" max="14" width="10.375" style="2" customWidth="1"/>
    <col min="15" max="15" width="10.5" style="2" bestFit="1" customWidth="1"/>
    <col min="16" max="256" width="9" style="2"/>
    <col min="257" max="257" width="8.25" style="2" customWidth="1"/>
    <col min="258" max="258" width="12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12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12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12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12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12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12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12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12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12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12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12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12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12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12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12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12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12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12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12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12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12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12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12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12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12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12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12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12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12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12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12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12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12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12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12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12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12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12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12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12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12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12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12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12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12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12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12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12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12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12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12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12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12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12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12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12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12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12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12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12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12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12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21.95" customHeight="1" x14ac:dyDescent="0.2">
      <c r="A1" s="1" t="s">
        <v>58</v>
      </c>
    </row>
    <row r="2" spans="1:16" ht="21.95" customHeight="1" x14ac:dyDescent="0.2">
      <c r="A2" s="35" t="s">
        <v>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59</v>
      </c>
    </row>
    <row r="4" spans="1:16" ht="21.95" customHeight="1" x14ac:dyDescent="0.2">
      <c r="A4" s="36" t="s">
        <v>41</v>
      </c>
      <c r="B4" s="38" t="s">
        <v>42</v>
      </c>
      <c r="C4" s="39"/>
      <c r="D4" s="39"/>
      <c r="E4" s="39"/>
      <c r="F4" s="39"/>
      <c r="G4" s="40"/>
      <c r="H4" s="38" t="s">
        <v>60</v>
      </c>
      <c r="I4" s="39"/>
      <c r="J4" s="39"/>
      <c r="K4" s="39"/>
      <c r="L4" s="39"/>
      <c r="M4" s="26"/>
      <c r="N4" s="36" t="s">
        <v>43</v>
      </c>
    </row>
    <row r="5" spans="1:16" ht="21.95" customHeight="1" x14ac:dyDescent="0.2">
      <c r="A5" s="37"/>
      <c r="B5" s="27" t="s">
        <v>61</v>
      </c>
      <c r="C5" s="6" t="s">
        <v>62</v>
      </c>
      <c r="D5" s="27" t="s">
        <v>44</v>
      </c>
      <c r="E5" s="27" t="s">
        <v>45</v>
      </c>
      <c r="F5" s="27" t="s">
        <v>46</v>
      </c>
      <c r="G5" s="7" t="s">
        <v>47</v>
      </c>
      <c r="H5" s="27" t="s">
        <v>61</v>
      </c>
      <c r="I5" s="27" t="s">
        <v>48</v>
      </c>
      <c r="J5" s="6" t="s">
        <v>62</v>
      </c>
      <c r="K5" s="8" t="s">
        <v>44</v>
      </c>
      <c r="L5" s="25" t="s">
        <v>46</v>
      </c>
      <c r="M5" s="27" t="s">
        <v>47</v>
      </c>
      <c r="N5" s="37"/>
    </row>
    <row r="6" spans="1:16" ht="21.95" customHeight="1" x14ac:dyDescent="0.2">
      <c r="A6" s="28" t="s">
        <v>49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4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29"/>
    </row>
    <row r="7" spans="1:16" ht="21.95" customHeight="1" x14ac:dyDescent="0.2">
      <c r="A7" s="28" t="s">
        <v>50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 t="shared" ref="G7:G12" si="1"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2" si="2">SUM(H7:K7)</f>
        <v>125.40849782499998</v>
      </c>
      <c r="M7" s="9">
        <f>M6+L7</f>
        <v>315.34537143799997</v>
      </c>
      <c r="N7" s="9">
        <f>F7+L7</f>
        <v>256.59315936500002</v>
      </c>
      <c r="O7" s="29"/>
    </row>
    <row r="8" spans="1:16" ht="21.95" customHeight="1" x14ac:dyDescent="0.2">
      <c r="A8" s="28" t="s">
        <v>63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 t="shared" si="1"/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2"/>
        <v>203.91736568000002</v>
      </c>
      <c r="M8" s="9">
        <f>M7+L8</f>
        <v>519.26273711800002</v>
      </c>
      <c r="N8" s="9">
        <f>F8+L8</f>
        <v>401.86625745499998</v>
      </c>
      <c r="P8" s="30"/>
    </row>
    <row r="9" spans="1:16" ht="21.95" customHeight="1" x14ac:dyDescent="0.2">
      <c r="A9" s="28" t="s">
        <v>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 t="shared" si="1"/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2"/>
        <v>219.95890567299998</v>
      </c>
      <c r="M9" s="9">
        <f t="shared" ref="M9:M14" si="3">SUM(M8+L9)</f>
        <v>739.22164279100002</v>
      </c>
      <c r="N9" s="9">
        <f t="shared" ref="N9:N15" si="4">SUM(F9+L9)</f>
        <v>417.05190041539993</v>
      </c>
    </row>
    <row r="10" spans="1:16" ht="21.95" customHeight="1" x14ac:dyDescent="0.2">
      <c r="A10" s="28" t="s">
        <v>1</v>
      </c>
      <c r="B10" s="9">
        <v>145.67231899999999</v>
      </c>
      <c r="C10" s="9">
        <v>9.3255289999999995</v>
      </c>
      <c r="D10" s="9">
        <v>40.460507999999997</v>
      </c>
      <c r="E10" s="9">
        <v>9.9394999999999997E-2</v>
      </c>
      <c r="F10" s="9">
        <f t="shared" si="0"/>
        <v>195.55775099999997</v>
      </c>
      <c r="G10" s="9">
        <f t="shared" si="1"/>
        <v>915.13850249739983</v>
      </c>
      <c r="H10" s="9">
        <v>101.09632677</v>
      </c>
      <c r="I10" s="9">
        <v>101.28381607999999</v>
      </c>
      <c r="J10" s="9">
        <v>8.93903566</v>
      </c>
      <c r="K10" s="9">
        <v>1.3185914999999999E-2</v>
      </c>
      <c r="L10" s="9">
        <f t="shared" si="2"/>
        <v>211.33236442500001</v>
      </c>
      <c r="M10" s="9">
        <f t="shared" si="3"/>
        <v>950.55400721600006</v>
      </c>
      <c r="N10" s="9">
        <f t="shared" si="4"/>
        <v>406.89011542499998</v>
      </c>
    </row>
    <row r="11" spans="1:16" ht="21.95" customHeight="1" x14ac:dyDescent="0.2">
      <c r="A11" s="28" t="s">
        <v>2</v>
      </c>
      <c r="B11" s="9">
        <v>143.524644</v>
      </c>
      <c r="C11" s="9">
        <v>9.3972040000000003</v>
      </c>
      <c r="D11" s="9">
        <v>37.788589999999999</v>
      </c>
      <c r="E11" s="9">
        <v>9.5831E-2</v>
      </c>
      <c r="F11" s="9">
        <f t="shared" si="0"/>
        <v>190.80626899999999</v>
      </c>
      <c r="G11" s="9">
        <f t="shared" si="1"/>
        <v>1105.9447714973999</v>
      </c>
      <c r="H11" s="9">
        <v>91.163667000000004</v>
      </c>
      <c r="I11" s="9">
        <v>294.86309699999998</v>
      </c>
      <c r="J11" s="9">
        <v>9.449897</v>
      </c>
      <c r="K11" s="9">
        <v>4.9649999999999998E-3</v>
      </c>
      <c r="L11" s="9">
        <f t="shared" si="2"/>
        <v>395.48162600000001</v>
      </c>
      <c r="M11" s="9">
        <f t="shared" si="3"/>
        <v>1346.035633216</v>
      </c>
      <c r="N11" s="9">
        <f t="shared" si="4"/>
        <v>586.28789499999993</v>
      </c>
    </row>
    <row r="12" spans="1:16" ht="21.95" customHeight="1" x14ac:dyDescent="0.2">
      <c r="A12" s="28" t="s">
        <v>3</v>
      </c>
      <c r="B12" s="9">
        <v>144.03387154000001</v>
      </c>
      <c r="C12" s="9">
        <v>7.4239633300000003</v>
      </c>
      <c r="D12" s="9">
        <v>39.526354026999996</v>
      </c>
      <c r="E12" s="9">
        <v>0.10615355999999999</v>
      </c>
      <c r="F12" s="9">
        <f t="shared" si="0"/>
        <v>191.09034245699999</v>
      </c>
      <c r="G12" s="9">
        <f t="shared" si="1"/>
        <v>1297.0351139543998</v>
      </c>
      <c r="H12" s="9">
        <v>89.993769119999996</v>
      </c>
      <c r="I12" s="9">
        <v>257.07623888000001</v>
      </c>
      <c r="J12" s="9">
        <v>8.2438623500000006</v>
      </c>
      <c r="K12" s="9">
        <v>1.912916E-3</v>
      </c>
      <c r="L12" s="9">
        <f t="shared" si="2"/>
        <v>355.31578326599998</v>
      </c>
      <c r="M12" s="9">
        <f t="shared" si="3"/>
        <v>1701.3514164819999</v>
      </c>
      <c r="N12" s="9">
        <f t="shared" si="4"/>
        <v>546.40612572299995</v>
      </c>
    </row>
    <row r="13" spans="1:16" ht="21.95" customHeight="1" x14ac:dyDescent="0.2">
      <c r="A13" s="28" t="s">
        <v>4</v>
      </c>
      <c r="B13" s="9">
        <v>131.83767394</v>
      </c>
      <c r="C13" s="9">
        <v>7.2768241199999997</v>
      </c>
      <c r="D13" s="9">
        <v>38.559901630799999</v>
      </c>
      <c r="E13" s="9">
        <v>0.15779406000000001</v>
      </c>
      <c r="F13" s="9">
        <f t="shared" si="0"/>
        <v>177.83219375079997</v>
      </c>
      <c r="G13" s="9">
        <f>G12+F13</f>
        <v>1474.8673077051997</v>
      </c>
      <c r="H13" s="9">
        <v>90.481189700000002</v>
      </c>
      <c r="I13" s="9">
        <v>141.48260647999999</v>
      </c>
      <c r="J13" s="9">
        <v>8.3614791799999999</v>
      </c>
      <c r="K13" s="9">
        <v>2.1580639999999999E-3</v>
      </c>
      <c r="L13" s="9">
        <f>SUM(H13:K13)</f>
        <v>240.32743342399999</v>
      </c>
      <c r="M13" s="9">
        <f t="shared" si="3"/>
        <v>1941.6788499059999</v>
      </c>
      <c r="N13" s="9">
        <f t="shared" si="4"/>
        <v>418.15962717479999</v>
      </c>
    </row>
    <row r="14" spans="1:16" ht="21.95" customHeight="1" x14ac:dyDescent="0.2">
      <c r="A14" s="28" t="s">
        <v>5</v>
      </c>
      <c r="B14" s="9">
        <v>128.62607929999999</v>
      </c>
      <c r="C14" s="9">
        <v>10.832017889999999</v>
      </c>
      <c r="D14" s="9">
        <v>38.688934996299999</v>
      </c>
      <c r="E14" s="9">
        <v>9.9721560000000001E-2</v>
      </c>
      <c r="F14" s="9">
        <f t="shared" si="0"/>
        <v>178.24675374629999</v>
      </c>
      <c r="G14" s="9">
        <f>G13+F14</f>
        <v>1653.1140614514998</v>
      </c>
      <c r="H14" s="9">
        <v>85.658275430000003</v>
      </c>
      <c r="I14" s="9">
        <v>145.86399656</v>
      </c>
      <c r="J14" s="9">
        <v>8.6674250199999996</v>
      </c>
      <c r="K14" s="9">
        <v>1.6461259999999999E-3</v>
      </c>
      <c r="L14" s="9">
        <f>SUM(H14:K14)</f>
        <v>240.191343136</v>
      </c>
      <c r="M14" s="9">
        <f t="shared" si="3"/>
        <v>2181.8701930419998</v>
      </c>
      <c r="N14" s="9">
        <f t="shared" si="4"/>
        <v>418.43809688229999</v>
      </c>
    </row>
    <row r="15" spans="1:16" ht="21.95" customHeight="1" x14ac:dyDescent="0.2">
      <c r="A15" s="28" t="s">
        <v>6</v>
      </c>
      <c r="B15" s="9">
        <v>138.524801</v>
      </c>
      <c r="C15" s="9">
        <v>9.9885148299999997</v>
      </c>
      <c r="D15" s="9">
        <v>40.614425678000003</v>
      </c>
      <c r="E15" s="9">
        <v>0.10422264000000001</v>
      </c>
      <c r="F15" s="9">
        <f>SUM(B15:E15)</f>
        <v>189.231964148</v>
      </c>
      <c r="G15" s="9">
        <f>F15+G14</f>
        <v>1842.3460255994999</v>
      </c>
      <c r="H15" s="9">
        <v>91.173228409999993</v>
      </c>
      <c r="I15" s="9">
        <v>132.34568368000001</v>
      </c>
      <c r="J15" s="9">
        <v>9.5623131800000003</v>
      </c>
      <c r="K15" s="9">
        <v>2.5694810000000002E-3</v>
      </c>
      <c r="L15" s="9">
        <f>SUM(H15:K15)</f>
        <v>233.083794751</v>
      </c>
      <c r="M15" s="9">
        <f>M14+L15</f>
        <v>2414.9539877929997</v>
      </c>
      <c r="N15" s="9">
        <f t="shared" si="4"/>
        <v>422.315758899</v>
      </c>
    </row>
    <row r="16" spans="1:16" ht="21.95" customHeight="1" x14ac:dyDescent="0.2">
      <c r="A16" s="28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1.95" customHeight="1" x14ac:dyDescent="0.2">
      <c r="A17" s="28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1.95" customHeight="1" x14ac:dyDescent="0.2">
      <c r="A18" s="27" t="s">
        <v>51</v>
      </c>
      <c r="B18" s="9">
        <f>SUM(B6:B17)</f>
        <v>1356.7701222399999</v>
      </c>
      <c r="C18" s="9">
        <f>SUM(C6:C17)</f>
        <v>93.473497770000009</v>
      </c>
      <c r="D18" s="9">
        <f>SUM(D6:D17)</f>
        <v>391.01125598950011</v>
      </c>
      <c r="E18" s="9">
        <f>SUM(E6:E17)</f>
        <v>1.0911496000000001</v>
      </c>
      <c r="F18" s="9">
        <f>SUM(F6:F17)</f>
        <v>1842.3460255994999</v>
      </c>
      <c r="G18" s="9">
        <f>G15</f>
        <v>1842.3460255994999</v>
      </c>
      <c r="H18" s="9">
        <f>SUM(H6:H17)</f>
        <v>914.86090325999999</v>
      </c>
      <c r="I18" s="9">
        <f>SUM(I6:I17)</f>
        <v>1407.8111274000003</v>
      </c>
      <c r="J18" s="9">
        <f>SUM(J6:J17)</f>
        <v>92.218305340000015</v>
      </c>
      <c r="K18" s="9">
        <f>SUM(K6:K17)</f>
        <v>6.3651792999999998E-2</v>
      </c>
      <c r="L18" s="9">
        <f>SUM(L6:L17)</f>
        <v>2414.9539877929997</v>
      </c>
      <c r="M18" s="9">
        <f>M15</f>
        <v>2414.9539877929997</v>
      </c>
      <c r="N18" s="9">
        <f>SUM(N6:N17)</f>
        <v>4257.3000133924988</v>
      </c>
    </row>
    <row r="19" spans="1:14" ht="21.95" customHeight="1" x14ac:dyDescent="0.2">
      <c r="N19" s="31"/>
    </row>
    <row r="20" spans="1:14" ht="21.95" customHeight="1" x14ac:dyDescent="0.2">
      <c r="G20" s="29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1" sqref="B11"/>
    </sheetView>
  </sheetViews>
  <sheetFormatPr defaultRowHeight="21.95" customHeight="1" x14ac:dyDescent="0.2"/>
  <cols>
    <col min="1" max="1" width="22.5" customWidth="1"/>
    <col min="2" max="2" width="13.625" customWidth="1"/>
    <col min="3" max="3" width="13.5" customWidth="1"/>
    <col min="4" max="4" width="13.625" customWidth="1"/>
    <col min="5" max="5" width="13.375" customWidth="1"/>
    <col min="6" max="6" width="13.75" customWidth="1"/>
    <col min="7" max="7" width="14" customWidth="1"/>
    <col min="8" max="8" width="15.375" customWidth="1"/>
  </cols>
  <sheetData>
    <row r="1" spans="1:8" ht="21.95" customHeight="1" x14ac:dyDescent="0.2">
      <c r="A1" s="1" t="s">
        <v>80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1" t="s">
        <v>81</v>
      </c>
      <c r="B2" s="41"/>
      <c r="C2" s="41"/>
      <c r="D2" s="41"/>
      <c r="E2" s="41"/>
      <c r="F2" s="41"/>
      <c r="G2" s="41"/>
      <c r="H2" s="41"/>
    </row>
    <row r="3" spans="1:8" ht="21.95" customHeight="1" x14ac:dyDescent="0.2">
      <c r="A3" s="10" t="s">
        <v>82</v>
      </c>
      <c r="B3" s="10"/>
      <c r="C3" s="10"/>
      <c r="D3" s="11"/>
      <c r="E3" s="11"/>
      <c r="F3" s="10"/>
      <c r="G3" s="10"/>
      <c r="H3" s="10" t="s">
        <v>9</v>
      </c>
    </row>
    <row r="4" spans="1:8" ht="21.95" customHeight="1" x14ac:dyDescent="0.2">
      <c r="A4" s="42" t="s">
        <v>83</v>
      </c>
      <c r="B4" s="42" t="s">
        <v>84</v>
      </c>
      <c r="C4" s="42"/>
      <c r="D4" s="42"/>
      <c r="E4" s="42"/>
      <c r="F4" s="42" t="s">
        <v>85</v>
      </c>
      <c r="G4" s="42"/>
      <c r="H4" s="42"/>
    </row>
    <row r="5" spans="1:8" ht="21.95" customHeight="1" x14ac:dyDescent="0.2">
      <c r="A5" s="42"/>
      <c r="B5" s="32" t="s">
        <v>86</v>
      </c>
      <c r="C5" s="32" t="s">
        <v>87</v>
      </c>
      <c r="D5" s="12" t="s">
        <v>88</v>
      </c>
      <c r="E5" s="12" t="s">
        <v>89</v>
      </c>
      <c r="F5" s="32" t="s">
        <v>86</v>
      </c>
      <c r="G5" s="32" t="s">
        <v>87</v>
      </c>
      <c r="H5" s="12" t="s">
        <v>88</v>
      </c>
    </row>
    <row r="6" spans="1:8" ht="21.95" customHeight="1" x14ac:dyDescent="0.2">
      <c r="A6" s="13" t="s">
        <v>90</v>
      </c>
      <c r="B6" s="9">
        <f>SUM(B7:B10)</f>
        <v>189.231964148</v>
      </c>
      <c r="C6" s="33">
        <v>183.12122549999998</v>
      </c>
      <c r="D6" s="14">
        <f>(B6-C6)/C6</f>
        <v>3.3369909093361891E-2</v>
      </c>
      <c r="E6" s="14">
        <f>(B6-'[1]2018年9月'!B2)/'[1]2018年9月'!B2</f>
        <v>6.1629231224796119E-2</v>
      </c>
      <c r="F6" s="9">
        <f>SUM(F7:F10)</f>
        <v>1842.3460260677</v>
      </c>
      <c r="G6" s="9">
        <f>SUM(G7:G10)</f>
        <v>1769.2502065758999</v>
      </c>
      <c r="H6" s="14">
        <f>(F6-G6)/G6</f>
        <v>4.1314574513044877E-2</v>
      </c>
    </row>
    <row r="7" spans="1:8" ht="21.95" customHeight="1" x14ac:dyDescent="0.2">
      <c r="A7" s="15" t="s">
        <v>66</v>
      </c>
      <c r="B7" s="9">
        <v>138.524801</v>
      </c>
      <c r="C7" s="33">
        <v>135.80251319999999</v>
      </c>
      <c r="D7" s="14">
        <f t="shared" ref="D7:D18" si="0">(B7-C7)/C7</f>
        <v>2.0045930932005785E-2</v>
      </c>
      <c r="E7" s="14">
        <f>(B7-'[1]2018年9月'!B3)/'[1]2018年9月'!B3</f>
        <v>7.6957346083081704E-2</v>
      </c>
      <c r="F7" s="9">
        <v>1356.7701236</v>
      </c>
      <c r="G7" s="9">
        <v>1281.6529587800001</v>
      </c>
      <c r="H7" s="14">
        <f>(F7-G7)/G7</f>
        <v>5.8609598101738616E-2</v>
      </c>
    </row>
    <row r="8" spans="1:8" ht="21.95" customHeight="1" x14ac:dyDescent="0.2">
      <c r="A8" s="15" t="s">
        <v>91</v>
      </c>
      <c r="B8" s="9">
        <v>9.9885148299999997</v>
      </c>
      <c r="C8" s="33">
        <v>9.4076459099999994</v>
      </c>
      <c r="D8" s="14">
        <f>(B8-C8)/C8</f>
        <v>6.1744343436922616E-2</v>
      </c>
      <c r="E8" s="14">
        <f>(B8-'[1]2018年9月'!B4)/'[1]2018年9月'!B4</f>
        <v>-7.7871276484754753E-2</v>
      </c>
      <c r="F8" s="9">
        <v>93.473497660000007</v>
      </c>
      <c r="G8" s="9">
        <v>103.87147057999999</v>
      </c>
      <c r="H8" s="14">
        <f>(F8-G8)/G8</f>
        <v>-0.10010422363272165</v>
      </c>
    </row>
    <row r="9" spans="1:8" ht="21.95" customHeight="1" x14ac:dyDescent="0.2">
      <c r="A9" s="15" t="s">
        <v>67</v>
      </c>
      <c r="B9" s="9">
        <v>40.614425678000003</v>
      </c>
      <c r="C9" s="33">
        <v>37.772711180000002</v>
      </c>
      <c r="D9" s="14">
        <f>(B9-C9)/C9</f>
        <v>7.5231944152969368E-2</v>
      </c>
      <c r="E9" s="14">
        <f>(B9-'[1]2018年9月'!B5)/'[1]2018年9月'!B5</f>
        <v>4.9768510864518459E-2</v>
      </c>
      <c r="F9" s="9">
        <v>391.01125542770001</v>
      </c>
      <c r="G9" s="9">
        <v>382.15121301589994</v>
      </c>
      <c r="H9" s="14">
        <f>(F9-G9)/G9</f>
        <v>2.3184650761350407E-2</v>
      </c>
    </row>
    <row r="10" spans="1:8" ht="21.95" customHeight="1" x14ac:dyDescent="0.2">
      <c r="A10" s="15" t="s">
        <v>92</v>
      </c>
      <c r="B10" s="9">
        <v>0.10422264000000001</v>
      </c>
      <c r="C10" s="33">
        <v>0.13835521000000001</v>
      </c>
      <c r="D10" s="14">
        <f>(B10-C10)/C10</f>
        <v>-0.24670245522376785</v>
      </c>
      <c r="E10" s="14">
        <f>(B10-'[1]2018年9月'!B6)/'[1]2018年9月'!B6</f>
        <v>4.5136478009369332E-2</v>
      </c>
      <c r="F10" s="9">
        <v>1.0911493800000001</v>
      </c>
      <c r="G10" s="9">
        <v>1.5745642</v>
      </c>
      <c r="H10" s="14">
        <f>(F10-G10)/G10</f>
        <v>-0.30701499500623725</v>
      </c>
    </row>
    <row r="11" spans="1:8" ht="21.95" customHeight="1" x14ac:dyDescent="0.2">
      <c r="A11" s="13" t="s">
        <v>93</v>
      </c>
      <c r="B11" s="9">
        <f>SUM(B12:B15)</f>
        <v>233.083794751</v>
      </c>
      <c r="C11" s="33">
        <v>193.40982925</v>
      </c>
      <c r="D11" s="14">
        <f t="shared" si="0"/>
        <v>0.20512900329237013</v>
      </c>
      <c r="E11" s="14">
        <f>(B11-'[1]2018年9月'!B7)/'[1]2018年9月'!B7</f>
        <v>-2.9591192972244627E-2</v>
      </c>
      <c r="F11" s="9">
        <f>SUM(F12:F15)</f>
        <v>2414.9539881590003</v>
      </c>
      <c r="G11" s="9">
        <f>SUM(G12:G15)</f>
        <v>1715.0768959385</v>
      </c>
      <c r="H11" s="14">
        <f t="shared" ref="H11:H18" si="1">(F11-G11)/G11</f>
        <v>0.40807330206470044</v>
      </c>
    </row>
    <row r="12" spans="1:8" ht="21.95" customHeight="1" x14ac:dyDescent="0.2">
      <c r="A12" s="16" t="s">
        <v>68</v>
      </c>
      <c r="B12" s="9">
        <v>91.173228409999993</v>
      </c>
      <c r="C12" s="33">
        <v>85.510206750000009</v>
      </c>
      <c r="D12" s="14">
        <f t="shared" si="0"/>
        <v>6.6226265556304287E-2</v>
      </c>
      <c r="E12" s="14">
        <f>(B12-'[1]2018年9月'!B8)/'[1]2018年9月'!B8</f>
        <v>6.4383189508721933E-2</v>
      </c>
      <c r="F12" s="9">
        <v>914.86090317000003</v>
      </c>
      <c r="G12" s="9">
        <v>860.4019973500001</v>
      </c>
      <c r="H12" s="14">
        <f t="shared" si="1"/>
        <v>6.3294722685129673E-2</v>
      </c>
    </row>
    <row r="13" spans="1:8" ht="21.95" customHeight="1" x14ac:dyDescent="0.2">
      <c r="A13" s="16" t="s">
        <v>69</v>
      </c>
      <c r="B13" s="9">
        <v>132.34568368000001</v>
      </c>
      <c r="C13" s="33">
        <v>96.570167679999997</v>
      </c>
      <c r="D13" s="14">
        <f t="shared" si="0"/>
        <v>0.37046136358122156</v>
      </c>
      <c r="E13" s="14">
        <f>(B13-'[1]2018年9月'!B9)/'[1]2018年9月'!B9</f>
        <v>-9.2677516034186988E-2</v>
      </c>
      <c r="F13" s="9">
        <v>1407.81112762</v>
      </c>
      <c r="G13" s="9">
        <v>752.11144883999987</v>
      </c>
      <c r="H13" s="14">
        <f t="shared" si="1"/>
        <v>0.87181185686150897</v>
      </c>
    </row>
    <row r="14" spans="1:8" ht="21.95" customHeight="1" x14ac:dyDescent="0.2">
      <c r="A14" s="16" t="s">
        <v>70</v>
      </c>
      <c r="B14" s="9">
        <v>9.5623131800000003</v>
      </c>
      <c r="C14" s="33">
        <v>11.32592137</v>
      </c>
      <c r="D14" s="14">
        <f>(B14-C14)/C14</f>
        <v>-0.15571432401706664</v>
      </c>
      <c r="E14" s="14">
        <f>(B14-'[1]2018年9月'!B10)/'[1]2018年9月'!B10</f>
        <v>0.10324729177755272</v>
      </c>
      <c r="F14" s="9">
        <v>92.218305659999999</v>
      </c>
      <c r="G14" s="9">
        <v>102.49396832450002</v>
      </c>
      <c r="H14" s="14">
        <f t="shared" si="1"/>
        <v>-0.10025626710019518</v>
      </c>
    </row>
    <row r="15" spans="1:8" ht="21.95" customHeight="1" x14ac:dyDescent="0.2">
      <c r="A15" s="16" t="s">
        <v>94</v>
      </c>
      <c r="B15" s="9">
        <v>2.5694810000000002E-3</v>
      </c>
      <c r="C15" s="34">
        <v>3.53345E-3</v>
      </c>
      <c r="D15" s="14">
        <f>(B15-C15)/C15</f>
        <v>-0.27281240713750016</v>
      </c>
      <c r="E15" s="14">
        <f>(B15-'[1]2018年9月'!B11)/'[1]2018年9月'!B11</f>
        <v>0.56092607734766375</v>
      </c>
      <c r="F15" s="9">
        <v>6.3651709000000001E-2</v>
      </c>
      <c r="G15" s="9">
        <v>6.9481424E-2</v>
      </c>
      <c r="H15" s="14">
        <f t="shared" si="1"/>
        <v>-8.3903217067053767E-2</v>
      </c>
    </row>
    <row r="16" spans="1:8" ht="21.95" customHeight="1" x14ac:dyDescent="0.2">
      <c r="A16" s="13" t="s">
        <v>71</v>
      </c>
      <c r="B16" s="9">
        <f>B6+B11</f>
        <v>422.315758899</v>
      </c>
      <c r="C16" s="33">
        <v>376.53105474999995</v>
      </c>
      <c r="D16" s="14">
        <f t="shared" si="0"/>
        <v>0.12159609033947831</v>
      </c>
      <c r="E16" s="14">
        <f>(B16-'[1]2018年9月'!B12)/'[1]2018年9月'!B12</f>
        <v>9.266990853824526E-3</v>
      </c>
      <c r="F16" s="9">
        <f>F6+F11</f>
        <v>4257.3000142267001</v>
      </c>
      <c r="G16" s="9">
        <f>G6+G11</f>
        <v>3484.3271025143999</v>
      </c>
      <c r="H16" s="14">
        <f t="shared" si="1"/>
        <v>0.22184280894709874</v>
      </c>
    </row>
    <row r="17" spans="1:8" ht="21.95" customHeight="1" x14ac:dyDescent="0.2">
      <c r="A17" s="16" t="s">
        <v>72</v>
      </c>
      <c r="B17" s="9">
        <f>B7+B12</f>
        <v>229.69802941</v>
      </c>
      <c r="C17" s="33">
        <v>221.31271995</v>
      </c>
      <c r="D17" s="14">
        <f>(B17-C17)/C17</f>
        <v>3.7888963010777016E-2</v>
      </c>
      <c r="E17" s="14">
        <f>(B17-'[1]2018年9月'!B13)/'[1]2018年9月'!B13</f>
        <v>7.1930938212551115E-2</v>
      </c>
      <c r="F17" s="9">
        <f>F7+F12</f>
        <v>2271.6310267700001</v>
      </c>
      <c r="G17" s="9">
        <f>G7+G12</f>
        <v>2142.0549561300004</v>
      </c>
      <c r="H17" s="14">
        <f t="shared" si="1"/>
        <v>6.0491478180420576E-2</v>
      </c>
    </row>
    <row r="18" spans="1:8" ht="21.95" customHeight="1" x14ac:dyDescent="0.2">
      <c r="A18" s="16" t="s">
        <v>73</v>
      </c>
      <c r="B18" s="9">
        <f>B13</f>
        <v>132.34568368000001</v>
      </c>
      <c r="C18" s="33">
        <v>96.570167679999997</v>
      </c>
      <c r="D18" s="14">
        <f t="shared" si="0"/>
        <v>0.37046136358122156</v>
      </c>
      <c r="E18" s="14">
        <f>(B18-'[1]2018年9月'!B14)/'[1]2018年9月'!B14</f>
        <v>-9.2677516034186988E-2</v>
      </c>
      <c r="F18" s="9">
        <f>F13</f>
        <v>1407.81112762</v>
      </c>
      <c r="G18" s="9">
        <f>G13</f>
        <v>752.11144883999987</v>
      </c>
      <c r="H18" s="14">
        <f t="shared" si="1"/>
        <v>0.87181185686150897</v>
      </c>
    </row>
    <row r="19" spans="1:8" ht="21.95" customHeight="1" x14ac:dyDescent="0.2">
      <c r="A19" s="16" t="s">
        <v>74</v>
      </c>
      <c r="B19" s="9">
        <f>B8+B14</f>
        <v>19.55082801</v>
      </c>
      <c r="C19" s="33">
        <v>20.733567279999999</v>
      </c>
      <c r="D19" s="14">
        <f>(B19-C19)/C19</f>
        <v>-5.7044658742390765E-2</v>
      </c>
      <c r="E19" s="14">
        <f>(B19-'[1]2018年9月'!B15)/'[1]2018年9月'!B15</f>
        <v>2.6352086178651223E-3</v>
      </c>
      <c r="F19" s="9">
        <f>F8+F14</f>
        <v>185.69180332000002</v>
      </c>
      <c r="G19" s="9">
        <f>G8+G14</f>
        <v>206.36543890450002</v>
      </c>
      <c r="H19" s="14">
        <f>(F19-G19)/G19</f>
        <v>-0.10017973791661484</v>
      </c>
    </row>
    <row r="20" spans="1:8" ht="21.95" customHeight="1" x14ac:dyDescent="0.2">
      <c r="A20" s="16" t="s">
        <v>75</v>
      </c>
      <c r="B20" s="9">
        <f>B9+B15</f>
        <v>40.616995159000005</v>
      </c>
      <c r="C20" s="33">
        <v>37.776244630000001</v>
      </c>
      <c r="D20" s="14">
        <f>(B20-C20)/C20</f>
        <v>7.5199389373501221E-2</v>
      </c>
      <c r="E20" s="14">
        <f>(B20-'[1]2018年9月'!B16)/'[1]2018年9月'!B16</f>
        <v>4.9790258528572141E-2</v>
      </c>
      <c r="F20" s="9">
        <f>F9+F15</f>
        <v>391.07490713670001</v>
      </c>
      <c r="G20" s="9">
        <f>G9+G15</f>
        <v>382.22069443989994</v>
      </c>
      <c r="H20" s="14">
        <f>(F20-G20)/G20</f>
        <v>2.3165183951577718E-2</v>
      </c>
    </row>
    <row r="21" spans="1:8" ht="21.95" customHeight="1" x14ac:dyDescent="0.2">
      <c r="A21" s="16" t="s">
        <v>95</v>
      </c>
      <c r="B21" s="9">
        <f>B10</f>
        <v>0.10422264000000001</v>
      </c>
      <c r="C21" s="33">
        <v>0.13835521000000001</v>
      </c>
      <c r="D21" s="14">
        <f>(B21-C21)/C21</f>
        <v>-0.24670245522376785</v>
      </c>
      <c r="E21" s="14">
        <f>(B21-'[1]2018年9月'!B17)/'[1]2018年9月'!B17</f>
        <v>4.5136478009369332E-2</v>
      </c>
      <c r="F21" s="9">
        <f>F10</f>
        <v>1.0911493800000001</v>
      </c>
      <c r="G21" s="9">
        <f>G10</f>
        <v>1.5745642</v>
      </c>
      <c r="H21" s="14">
        <f>(F21-G21)/G21</f>
        <v>-0.30701499500623725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7" workbookViewId="0">
      <selection activeCell="S10" sqref="S10"/>
    </sheetView>
  </sheetViews>
  <sheetFormatPr defaultRowHeight="14.25" x14ac:dyDescent="0.2"/>
  <cols>
    <col min="2" max="2" width="9.5" customWidth="1"/>
    <col min="3" max="3" width="9.625" customWidth="1"/>
    <col min="4" max="4" width="9.75" customWidth="1"/>
    <col min="5" max="5" width="9.625" customWidth="1"/>
    <col min="6" max="6" width="9.75" customWidth="1"/>
    <col min="7" max="7" width="10.375" customWidth="1"/>
    <col min="8" max="9" width="10" customWidth="1"/>
    <col min="10" max="10" width="9.625" customWidth="1"/>
    <col min="12" max="12" width="9.5" customWidth="1"/>
  </cols>
  <sheetData>
    <row r="1" spans="1:13" ht="18" customHeight="1" x14ac:dyDescent="0.3">
      <c r="A1" s="50" t="s">
        <v>77</v>
      </c>
      <c r="B1" s="17"/>
      <c r="C1" s="18"/>
      <c r="D1" s="17"/>
      <c r="E1" s="18"/>
      <c r="F1" s="17"/>
      <c r="G1" s="18"/>
      <c r="H1" s="17"/>
      <c r="I1" s="18"/>
      <c r="J1" s="17"/>
      <c r="K1" s="18"/>
      <c r="L1" s="17"/>
      <c r="M1" s="18"/>
    </row>
    <row r="2" spans="1:13" ht="20.25" customHeight="1" x14ac:dyDescent="0.3">
      <c r="A2" s="46" t="s">
        <v>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4.1" customHeight="1" x14ac:dyDescent="0.25">
      <c r="A3" s="19"/>
      <c r="B3" s="20"/>
      <c r="C3" s="21"/>
      <c r="D3" s="20"/>
      <c r="E3" s="21"/>
      <c r="F3" s="20"/>
      <c r="G3" s="21"/>
      <c r="H3" s="20"/>
      <c r="I3" s="21"/>
      <c r="J3" s="20"/>
      <c r="K3" s="21"/>
      <c r="L3" s="48" t="s">
        <v>52</v>
      </c>
      <c r="M3" s="48"/>
    </row>
    <row r="4" spans="1:13" ht="14.1" customHeight="1" x14ac:dyDescent="0.2">
      <c r="A4" s="42" t="s">
        <v>96</v>
      </c>
      <c r="B4" s="42" t="s">
        <v>42</v>
      </c>
      <c r="C4" s="49"/>
      <c r="D4" s="49"/>
      <c r="E4" s="49"/>
      <c r="F4" s="42" t="s">
        <v>76</v>
      </c>
      <c r="G4" s="49"/>
      <c r="H4" s="49"/>
      <c r="I4" s="49"/>
      <c r="J4" s="42" t="s">
        <v>53</v>
      </c>
      <c r="K4" s="49"/>
      <c r="L4" s="49"/>
      <c r="M4" s="49"/>
    </row>
    <row r="5" spans="1:13" ht="14.1" customHeight="1" x14ac:dyDescent="0.2">
      <c r="A5" s="42"/>
      <c r="B5" s="38" t="s">
        <v>64</v>
      </c>
      <c r="C5" s="39"/>
      <c r="D5" s="42" t="s">
        <v>65</v>
      </c>
      <c r="E5" s="49"/>
      <c r="F5" s="38" t="s">
        <v>64</v>
      </c>
      <c r="G5" s="39"/>
      <c r="H5" s="42" t="s">
        <v>65</v>
      </c>
      <c r="I5" s="49"/>
      <c r="J5" s="38" t="s">
        <v>64</v>
      </c>
      <c r="K5" s="39"/>
      <c r="L5" s="42" t="s">
        <v>65</v>
      </c>
      <c r="M5" s="49"/>
    </row>
    <row r="6" spans="1:13" ht="14.1" customHeight="1" x14ac:dyDescent="0.2">
      <c r="A6" s="42"/>
      <c r="B6" s="43" t="s">
        <v>10</v>
      </c>
      <c r="C6" s="22" t="s">
        <v>54</v>
      </c>
      <c r="D6" s="44" t="s">
        <v>55</v>
      </c>
      <c r="E6" s="22" t="s">
        <v>54</v>
      </c>
      <c r="F6" s="43" t="s">
        <v>10</v>
      </c>
      <c r="G6" s="22" t="s">
        <v>54</v>
      </c>
      <c r="H6" s="43" t="s">
        <v>55</v>
      </c>
      <c r="I6" s="22" t="s">
        <v>54</v>
      </c>
      <c r="J6" s="43" t="s">
        <v>10</v>
      </c>
      <c r="K6" s="22" t="s">
        <v>54</v>
      </c>
      <c r="L6" s="43" t="s">
        <v>55</v>
      </c>
      <c r="M6" s="22" t="s">
        <v>54</v>
      </c>
    </row>
    <row r="7" spans="1:13" ht="14.1" customHeight="1" x14ac:dyDescent="0.2">
      <c r="A7" s="42"/>
      <c r="B7" s="43"/>
      <c r="C7" s="23" t="s">
        <v>56</v>
      </c>
      <c r="D7" s="45"/>
      <c r="E7" s="23" t="s">
        <v>56</v>
      </c>
      <c r="F7" s="43"/>
      <c r="G7" s="23" t="s">
        <v>56</v>
      </c>
      <c r="H7" s="43"/>
      <c r="I7" s="23" t="s">
        <v>56</v>
      </c>
      <c r="J7" s="43"/>
      <c r="K7" s="23" t="s">
        <v>56</v>
      </c>
      <c r="L7" s="43"/>
      <c r="M7" s="23" t="s">
        <v>56</v>
      </c>
    </row>
    <row r="8" spans="1:13" ht="14.1" customHeight="1" x14ac:dyDescent="0.2">
      <c r="A8" s="32" t="s">
        <v>57</v>
      </c>
      <c r="B8" s="24">
        <v>40202.138400000003</v>
      </c>
      <c r="C8" s="24">
        <f>(B8-[2]与17年同期销量比较!B7)/[2]与17年同期销量比较!B7*100</f>
        <v>1.3992401272735979</v>
      </c>
      <c r="D8" s="24">
        <v>390587.875</v>
      </c>
      <c r="E8" s="24">
        <f>(D8-[2]与17年同期销量比较!D7)/[2]与17年同期销量比较!D7*100</f>
        <v>0.14355627023456857</v>
      </c>
      <c r="F8" s="24">
        <v>72058.932000000001</v>
      </c>
      <c r="G8" s="24">
        <f>(F8-[2]与17年同期销量比较!F7)/[2]与17年同期销量比较!F7*100</f>
        <v>31.304874135588719</v>
      </c>
      <c r="H8" s="24">
        <v>634621.59820000001</v>
      </c>
      <c r="I8" s="24">
        <f>(H8-[2]与17年同期销量比较!H7)/[2]与17年同期销量比较!H7*100</f>
        <v>24.482410289183338</v>
      </c>
      <c r="J8" s="24">
        <f>B8+F8</f>
        <v>112261.0704</v>
      </c>
      <c r="K8" s="24">
        <f>(J8-[2]与17年同期销量比较!J7)/[2]与17年同期销量比较!J7*100</f>
        <v>18.761510789641147</v>
      </c>
      <c r="L8" s="24">
        <f>D8+H8</f>
        <v>1025209.4732</v>
      </c>
      <c r="M8" s="24">
        <f>(L8-[2]与17年同期销量比较!L7)/[2]与17年同期销量比较!L7*100</f>
        <v>13.932897450751192</v>
      </c>
    </row>
    <row r="9" spans="1:13" ht="14.1" customHeight="1" x14ac:dyDescent="0.2">
      <c r="A9" s="32" t="s">
        <v>11</v>
      </c>
      <c r="B9" s="24">
        <v>30166.732476000001</v>
      </c>
      <c r="C9" s="24">
        <f>(B9-[2]与17年同期销量比较!B8)/[2]与17年同期销量比较!B8*100</f>
        <v>-1.5520321688530621</v>
      </c>
      <c r="D9" s="24">
        <v>320042.83900500002</v>
      </c>
      <c r="E9" s="24">
        <f>(D9-[2]与17年同期销量比较!D8)/[2]与17年同期销量比较!D8*100</f>
        <v>1.8355760545305422</v>
      </c>
      <c r="F9" s="24">
        <v>35345.451699999998</v>
      </c>
      <c r="G9" s="24">
        <f>(F9-[2]与17年同期销量比较!F8)/[2]与17年同期销量比较!F8*100</f>
        <v>-0.2086810409577933</v>
      </c>
      <c r="H9" s="24">
        <v>425937.90549999999</v>
      </c>
      <c r="I9" s="24">
        <f>(H9-[2]与17年同期销量比较!H8)/[2]与17年同期销量比较!H8*100</f>
        <v>53.974381969605936</v>
      </c>
      <c r="J9" s="24">
        <f>B9+F9</f>
        <v>65512.184175999995</v>
      </c>
      <c r="K9" s="24">
        <f>(J9-[2]与17年同期销量比较!J8)/[2]与17年同期销量比较!J8*100</f>
        <v>-0.83178637843889047</v>
      </c>
      <c r="L9" s="24">
        <f>D9+H9</f>
        <v>745980.74450500007</v>
      </c>
      <c r="M9" s="24">
        <f>(L9-[2]与17年同期销量比较!L8)/[2]与17年同期销量比较!L8*100</f>
        <v>26.244159784480608</v>
      </c>
    </row>
    <row r="10" spans="1:13" ht="14.1" customHeight="1" x14ac:dyDescent="0.2">
      <c r="A10" s="32" t="s">
        <v>12</v>
      </c>
      <c r="B10" s="24">
        <v>48256.990343999998</v>
      </c>
      <c r="C10" s="24">
        <f>(B10-[2]与17年同期销量比较!B9)/[2]与17年同期销量比较!B9*100</f>
        <v>1.1517251803602464</v>
      </c>
      <c r="D10" s="24">
        <v>488133.95828899997</v>
      </c>
      <c r="E10" s="24">
        <f>(D10-[2]与17年同期销量比较!D9)/[2]与17年同期销量比较!D9*100</f>
        <v>5.3464461814123609</v>
      </c>
      <c r="F10" s="24">
        <v>99827.690900000001</v>
      </c>
      <c r="G10" s="24">
        <f>(F10-[2]与17年同期销量比较!F9)/[2]与17年同期销量比较!F9*100</f>
        <v>18.178071088468496</v>
      </c>
      <c r="H10" s="24">
        <v>1142506.5948999999</v>
      </c>
      <c r="I10" s="24">
        <f>(H10-[2]与17年同期销量比较!H9)/[2]与17年同期销量比较!H9*100</f>
        <v>41.310536250499808</v>
      </c>
      <c r="J10" s="24">
        <f t="shared" ref="J10:J39" si="0">B10+F10</f>
        <v>148084.68124400001</v>
      </c>
      <c r="K10" s="24">
        <f>(J10-[2]与17年同期销量比较!J9)/[2]与17年同期销量比较!J9*100</f>
        <v>12.032767801204979</v>
      </c>
      <c r="L10" s="24">
        <f t="shared" ref="L10:L39" si="1">D10+H10</f>
        <v>1630640.5531889999</v>
      </c>
      <c r="M10" s="24">
        <f>(L10-[2]与17年同期销量比较!L9)/[2]与17年同期销量比较!L9*100</f>
        <v>28.208281237414823</v>
      </c>
    </row>
    <row r="11" spans="1:13" ht="14.1" customHeight="1" x14ac:dyDescent="0.2">
      <c r="A11" s="32" t="s">
        <v>13</v>
      </c>
      <c r="B11" s="24">
        <v>34648.987702999999</v>
      </c>
      <c r="C11" s="24">
        <f>(B11-[2]与17年同期销量比较!B10)/[2]与17年同期销量比较!B10*100</f>
        <v>-16.966036527911381</v>
      </c>
      <c r="D11" s="24">
        <v>336985.022619</v>
      </c>
      <c r="E11" s="24">
        <f>(D11-[2]与17年同期销量比较!D10)/[2]与17年同期销量比较!D10*100</f>
        <v>-5.5761164412238076</v>
      </c>
      <c r="F11" s="24">
        <v>34430.457699999999</v>
      </c>
      <c r="G11" s="24">
        <f>(F11-[2]与17年同期销量比较!F10)/[2]与17年同期销量比较!F10*100</f>
        <v>-4.0128065565222935</v>
      </c>
      <c r="H11" s="24">
        <v>363567.0577</v>
      </c>
      <c r="I11" s="24">
        <f>(H11-[2]与17年同期销量比较!H10)/[2]与17年同期销量比较!H10*100</f>
        <v>27.023992595034912</v>
      </c>
      <c r="J11" s="24">
        <f t="shared" si="0"/>
        <v>69079.445402999991</v>
      </c>
      <c r="K11" s="24">
        <f>(J11-[2]与17年同期销量比较!J10)/[2]与17年同期销量比较!J10*100</f>
        <v>-10.978419174653995</v>
      </c>
      <c r="L11" s="24">
        <f t="shared" si="1"/>
        <v>700552.08031899994</v>
      </c>
      <c r="M11" s="24">
        <f>(L11-[2]与17年同期销量比较!L10)/[2]与17年同期销量比较!L10*100</f>
        <v>8.9328415902341991</v>
      </c>
    </row>
    <row r="12" spans="1:13" ht="14.1" customHeight="1" x14ac:dyDescent="0.2">
      <c r="A12" s="32" t="s">
        <v>14</v>
      </c>
      <c r="B12" s="24">
        <v>41068.964765999997</v>
      </c>
      <c r="C12" s="24">
        <f>(B12-[2]与17年同期销量比较!B11)/[2]与17年同期销量比较!B11*100</f>
        <v>-3.2070847346279678</v>
      </c>
      <c r="D12" s="24">
        <v>520520.43323999998</v>
      </c>
      <c r="E12" s="24">
        <f>(D12-[2]与17年同期销量比较!D11)/[2]与17年同期销量比较!D11*100</f>
        <v>3.2403551855834838</v>
      </c>
      <c r="F12" s="24">
        <v>60040.758300000001</v>
      </c>
      <c r="G12" s="24">
        <f>(F12-[2]与17年同期销量比较!F11)/[2]与17年同期销量比较!F11*100</f>
        <v>31.793299422215949</v>
      </c>
      <c r="H12" s="24">
        <v>588599.63919999998</v>
      </c>
      <c r="I12" s="24">
        <f>(H12-[2]与17年同期销量比较!H11)/[2]与17年同期销量比较!H11*100</f>
        <v>56.917966016603408</v>
      </c>
      <c r="J12" s="24">
        <f t="shared" si="0"/>
        <v>101109.72306600001</v>
      </c>
      <c r="K12" s="24">
        <f>(J12-[2]与17年同期销量比较!J11)/[2]与17年同期销量比较!J11*100</f>
        <v>14.915064051179472</v>
      </c>
      <c r="L12" s="24">
        <f t="shared" si="1"/>
        <v>1109120.07244</v>
      </c>
      <c r="M12" s="24">
        <f>(L12-[2]与17年同期销量比较!L11)/[2]与17年同期销量比较!L11*100</f>
        <v>26.139098991374826</v>
      </c>
    </row>
    <row r="13" spans="1:13" ht="14.1" customHeight="1" x14ac:dyDescent="0.2">
      <c r="A13" s="32" t="s">
        <v>15</v>
      </c>
      <c r="B13" s="24">
        <v>85384.087096999996</v>
      </c>
      <c r="C13" s="24">
        <f>(B13-[2]与17年同期销量比较!B12)/[2]与17年同期销量比较!B12*100</f>
        <v>-7.6644634261177114</v>
      </c>
      <c r="D13" s="24">
        <v>867457.36130600004</v>
      </c>
      <c r="E13" s="24">
        <f>(D13-[2]与17年同期销量比较!D12)/[2]与17年同期销量比较!D12*100</f>
        <v>-0.55045505403449702</v>
      </c>
      <c r="F13" s="24">
        <v>64170.269</v>
      </c>
      <c r="G13" s="24">
        <f>(F13-[2]与17年同期销量比较!F12)/[2]与17年同期销量比较!F12*100</f>
        <v>15.550510169209863</v>
      </c>
      <c r="H13" s="24">
        <v>634838.74899999995</v>
      </c>
      <c r="I13" s="24">
        <f>(H13-[2]与17年同期销量比较!H12)/[2]与17年同期销量比较!H12*100</f>
        <v>58.612880099211765</v>
      </c>
      <c r="J13" s="24">
        <f t="shared" si="0"/>
        <v>149554.35609700001</v>
      </c>
      <c r="K13" s="24">
        <f>(J13-[2]与17年同期销量比较!J12)/[2]与17年同期销量比较!J12*100</f>
        <v>1.0461971878810454</v>
      </c>
      <c r="L13" s="24">
        <f t="shared" si="1"/>
        <v>1502296.1103059999</v>
      </c>
      <c r="M13" s="24">
        <f>(L13-[2]与17年同期销量比较!L12)/[2]与17年同期销量比较!L12*100</f>
        <v>18.058365474447662</v>
      </c>
    </row>
    <row r="14" spans="1:13" ht="14.1" customHeight="1" x14ac:dyDescent="0.2">
      <c r="A14" s="32" t="s">
        <v>16</v>
      </c>
      <c r="B14" s="24">
        <v>23229.842053</v>
      </c>
      <c r="C14" s="24">
        <f>(B14-[2]与17年同期销量比较!B13)/[2]与17年同期销量比较!B13*100</f>
        <v>-5.2403539776151993</v>
      </c>
      <c r="D14" s="24">
        <v>345767.010534</v>
      </c>
      <c r="E14" s="24">
        <f>(D14-[2]与17年同期销量比较!D13)/[2]与17年同期销量比较!D13*100</f>
        <v>30.428554971590493</v>
      </c>
      <c r="F14" s="24">
        <v>35295.241000000002</v>
      </c>
      <c r="G14" s="24">
        <f>(F14-[2]与17年同期销量比较!F13)/[2]与17年同期销量比较!F13*100</f>
        <v>33.466519115228344</v>
      </c>
      <c r="H14" s="24">
        <v>378761.70250000001</v>
      </c>
      <c r="I14" s="24">
        <f>(H14-[2]与17年同期销量比较!H13)/[2]与17年同期销量比较!H13*100</f>
        <v>33.274492946713693</v>
      </c>
      <c r="J14" s="24">
        <f t="shared" si="0"/>
        <v>58525.083053000002</v>
      </c>
      <c r="K14" s="24">
        <f>(J14-[2]与17年同期销量比较!J13)/[2]与17年同期销量比较!J13*100</f>
        <v>14.846259495505688</v>
      </c>
      <c r="L14" s="24">
        <f t="shared" si="1"/>
        <v>724528.71303400001</v>
      </c>
      <c r="M14" s="24">
        <f>(L14-[2]与17年同期销量比较!L13)/[2]与17年同期销量比较!L13*100</f>
        <v>31.900992624118636</v>
      </c>
    </row>
    <row r="15" spans="1:13" ht="14.1" customHeight="1" x14ac:dyDescent="0.2">
      <c r="A15" s="32" t="s">
        <v>17</v>
      </c>
      <c r="B15" s="24">
        <v>35148.142553999998</v>
      </c>
      <c r="C15" s="24">
        <f>(B15-[2]与17年同期销量比较!B14)/[2]与17年同期销量比较!B14*100</f>
        <v>-15.53275399198221</v>
      </c>
      <c r="D15" s="24">
        <v>371763.31666100002</v>
      </c>
      <c r="E15" s="24">
        <f>(D15-[2]与17年同期销量比较!D14)/[2]与17年同期销量比较!D14*100</f>
        <v>-5.1045891569004391</v>
      </c>
      <c r="F15" s="24">
        <v>45991.033600000002</v>
      </c>
      <c r="G15" s="24">
        <f>(F15-[2]与17年同期销量比较!F14)/[2]与17年同期销量比较!F14*100</f>
        <v>24.387270486876925</v>
      </c>
      <c r="H15" s="24">
        <v>530565.56850000005</v>
      </c>
      <c r="I15" s="24">
        <f>(H15-[2]与17年同期销量比较!H14)/[2]与17年同期销量比较!H14*100</f>
        <v>11.537495527883394</v>
      </c>
      <c r="J15" s="24">
        <f t="shared" si="0"/>
        <v>81139.176154000001</v>
      </c>
      <c r="K15" s="24">
        <f>(J15-[2]与17年同期销量比较!J14)/[2]与17年同期销量比较!J14*100</f>
        <v>3.2493776311441227</v>
      </c>
      <c r="L15" s="24">
        <f t="shared" si="1"/>
        <v>902328.88516100007</v>
      </c>
      <c r="M15" s="24">
        <f>(L15-[2]与17年同期销量比较!L14)/[2]与17年同期销量比较!L14*100</f>
        <v>4.021487246797097</v>
      </c>
    </row>
    <row r="16" spans="1:13" ht="14.1" customHeight="1" x14ac:dyDescent="0.2">
      <c r="A16" s="32" t="s">
        <v>18</v>
      </c>
      <c r="B16" s="24">
        <v>42203.041173999998</v>
      </c>
      <c r="C16" s="24">
        <f>(B16-[2]与17年同期销量比较!B15)/[2]与17年同期销量比较!B15*100</f>
        <v>-1.401183823383241</v>
      </c>
      <c r="D16" s="24">
        <v>420350.135702</v>
      </c>
      <c r="E16" s="24">
        <f>(D16-[2]与17年同期销量比较!D15)/[2]与17年同期销量比较!D15*100</f>
        <v>5.499654399457091</v>
      </c>
      <c r="F16" s="24">
        <v>42037.646699999998</v>
      </c>
      <c r="G16" s="24">
        <f>(F16-[2]与17年同期销量比较!F15)/[2]与17年同期销量比较!F15*100</f>
        <v>43.895682017403864</v>
      </c>
      <c r="H16" s="24">
        <v>378208.78950000001</v>
      </c>
      <c r="I16" s="24">
        <f>(H16-[2]与17年同期销量比较!H15)/[2]与17年同期销量比较!H15*100</f>
        <v>44.996118313710241</v>
      </c>
      <c r="J16" s="24">
        <f t="shared" si="0"/>
        <v>84240.687873999996</v>
      </c>
      <c r="K16" s="24">
        <f>(J16-[2]与17年同期销量比较!J15)/[2]与17年同期销量比较!J15*100</f>
        <v>16.973725521889115</v>
      </c>
      <c r="L16" s="24">
        <f t="shared" si="1"/>
        <v>798558.92520199995</v>
      </c>
      <c r="M16" s="24">
        <f>(L16-[2]与17年同期销量比较!L15)/[2]与17年同期销量比较!L15*100</f>
        <v>21.126266015484781</v>
      </c>
    </row>
    <row r="17" spans="1:13" ht="14.1" customHeight="1" x14ac:dyDescent="0.2">
      <c r="A17" s="32" t="s">
        <v>19</v>
      </c>
      <c r="B17" s="24">
        <v>136969.561223</v>
      </c>
      <c r="C17" s="24">
        <f>(B17-[2]与17年同期销量比较!B16)/[2]与17年同期销量比较!B16*100</f>
        <v>14.111868525290836</v>
      </c>
      <c r="D17" s="24">
        <v>1278998.9105440001</v>
      </c>
      <c r="E17" s="24">
        <f>(D17-[2]与17年同期销量比较!D16)/[2]与17年同期销量比较!D16*100</f>
        <v>8.427413629695339</v>
      </c>
      <c r="F17" s="24">
        <v>242659.58439999999</v>
      </c>
      <c r="G17" s="24">
        <f>(F17-[2]与17年同期销量比较!F16)/[2]与17年同期销量比较!F16*100</f>
        <v>38.131821532661398</v>
      </c>
      <c r="H17" s="24">
        <v>2399486.34</v>
      </c>
      <c r="I17" s="24">
        <f>(H17-[2]与17年同期销量比较!H16)/[2]与17年同期销量比较!H16*100</f>
        <v>48.035312295634505</v>
      </c>
      <c r="J17" s="24">
        <f t="shared" si="0"/>
        <v>379629.14562299999</v>
      </c>
      <c r="K17" s="24">
        <f>(J17-[2]与17年同期销量比较!J16)/[2]与17年同期销量比较!J16*100</f>
        <v>28.381721977323998</v>
      </c>
      <c r="L17" s="24">
        <f t="shared" si="1"/>
        <v>3678485.250544</v>
      </c>
      <c r="M17" s="24">
        <f>(L17-[2]与17年同期销量比较!L16)/[2]与17年同期销量比较!L16*100</f>
        <v>31.352058978496721</v>
      </c>
    </row>
    <row r="18" spans="1:13" ht="14.1" customHeight="1" x14ac:dyDescent="0.2">
      <c r="A18" s="32" t="s">
        <v>20</v>
      </c>
      <c r="B18" s="24">
        <v>148369.23019900001</v>
      </c>
      <c r="C18" s="24">
        <f>(B18-[2]与17年同期销量比较!B17)/[2]与17年同期销量比较!B17*100</f>
        <v>10.632085175876282</v>
      </c>
      <c r="D18" s="24">
        <v>1370122.4454010001</v>
      </c>
      <c r="E18" s="24">
        <f>(D18-[2]与17年同期销量比较!D17)/[2]与17年同期销量比较!D17*100</f>
        <v>7.4618540509939368</v>
      </c>
      <c r="F18" s="24">
        <v>174915.03289999999</v>
      </c>
      <c r="G18" s="24">
        <f>(F18-[2]与17年同期销量比较!F17)/[2]与17年同期销量比较!F17*100</f>
        <v>65.149778830247342</v>
      </c>
      <c r="H18" s="24">
        <v>1741465.5611</v>
      </c>
      <c r="I18" s="24">
        <f>(H18-[2]与17年同期销量比较!H17)/[2]与17年同期销量比较!H17*100</f>
        <v>52.667117760998835</v>
      </c>
      <c r="J18" s="24">
        <f t="shared" si="0"/>
        <v>323284.26309899997</v>
      </c>
      <c r="K18" s="24">
        <f>(J18-[2]与17年同期销量比较!J17)/[2]与17年同期销量比较!J17*100</f>
        <v>34.688612106903939</v>
      </c>
      <c r="L18" s="24">
        <f t="shared" si="1"/>
        <v>3111588.0065010004</v>
      </c>
      <c r="M18" s="24">
        <f>(L18-[2]与17年同期销量比较!L17)/[2]与17年同期销量比较!L17*100</f>
        <v>28.807980239552723</v>
      </c>
    </row>
    <row r="19" spans="1:13" ht="14.1" customHeight="1" x14ac:dyDescent="0.2">
      <c r="A19" s="32" t="s">
        <v>21</v>
      </c>
      <c r="B19" s="24">
        <v>79273.790827999997</v>
      </c>
      <c r="C19" s="24">
        <f>(B19-[2]与17年同期销量比较!B18)/[2]与17年同期销量比较!B18*100</f>
        <v>31.174731542618396</v>
      </c>
      <c r="D19" s="24">
        <v>615530.57924999995</v>
      </c>
      <c r="E19" s="24">
        <f>(D19-[2]与17年同期销量比较!D18)/[2]与17年同期销量比较!D18*100</f>
        <v>-0.16275028889118531</v>
      </c>
      <c r="F19" s="24">
        <v>88637.697499999995</v>
      </c>
      <c r="G19" s="24">
        <f>(F19-[2]与17年同期销量比较!F18)/[2]与17年同期销量比较!F18*100</f>
        <v>33.676122209167573</v>
      </c>
      <c r="H19" s="24">
        <v>815124.81099999999</v>
      </c>
      <c r="I19" s="24">
        <f>(H19-[2]与17年同期销量比较!H18)/[2]与17年同期销量比较!H18*100</f>
        <v>77.174421445576613</v>
      </c>
      <c r="J19" s="24">
        <f t="shared" si="0"/>
        <v>167911.48832800001</v>
      </c>
      <c r="K19" s="24">
        <f>(J19-[2]与17年同期销量比较!J18)/[2]与17年同期销量比较!J18*100</f>
        <v>32.48339260950673</v>
      </c>
      <c r="L19" s="24">
        <f t="shared" si="1"/>
        <v>1430655.3902499999</v>
      </c>
      <c r="M19" s="24">
        <f>(L19-[2]与17年同期销量比较!L18)/[2]与17年同期销量比较!L18*100</f>
        <v>32.886053345522384</v>
      </c>
    </row>
    <row r="20" spans="1:13" ht="14.1" customHeight="1" x14ac:dyDescent="0.2">
      <c r="A20" s="32" t="s">
        <v>22</v>
      </c>
      <c r="B20" s="24">
        <v>41639.752310000003</v>
      </c>
      <c r="C20" s="24">
        <f>(B20-[2]与17年同期销量比较!B19)/[2]与17年同期销量比较!B19*100</f>
        <v>-13.523846244450787</v>
      </c>
      <c r="D20" s="24">
        <v>404987.46148200001</v>
      </c>
      <c r="E20" s="24">
        <f>(D20-[2]与17年同期销量比较!D19)/[2]与17年同期销量比较!D19*100</f>
        <v>0.32952776689865937</v>
      </c>
      <c r="F20" s="24">
        <v>84667.178199999995</v>
      </c>
      <c r="G20" s="24">
        <f>(F20-[2]与17年同期销量比较!F19)/[2]与17年同期销量比较!F19*100</f>
        <v>-1.3156859431971586</v>
      </c>
      <c r="H20" s="24">
        <v>1026797.4767</v>
      </c>
      <c r="I20" s="24">
        <f>(H20-[2]与17年同期销量比较!H19)/[2]与17年同期销量比较!H19*100</f>
        <v>11.69323721839057</v>
      </c>
      <c r="J20" s="24">
        <f t="shared" si="0"/>
        <v>126306.93051000001</v>
      </c>
      <c r="K20" s="24">
        <f>(J20-[2]与17年同期销量比较!J19)/[2]与17年同期销量比较!J19*100</f>
        <v>-5.7042933718810485</v>
      </c>
      <c r="L20" s="24">
        <f t="shared" si="1"/>
        <v>1431784.9381820001</v>
      </c>
      <c r="M20" s="24">
        <f>(L20-[2]与17年同期销量比较!L19)/[2]与17年同期销量比较!L19*100</f>
        <v>8.2259753030128522</v>
      </c>
    </row>
    <row r="21" spans="1:13" ht="14.1" customHeight="1" x14ac:dyDescent="0.2">
      <c r="A21" s="32" t="s">
        <v>23</v>
      </c>
      <c r="B21" s="24">
        <v>37185.132527000002</v>
      </c>
      <c r="C21" s="24">
        <f>(B21-[2]与17年同期销量比较!B20)/[2]与17年同期销量比较!B20*100</f>
        <v>-16.989634970090837</v>
      </c>
      <c r="D21" s="24">
        <v>447862.16592499998</v>
      </c>
      <c r="E21" s="24">
        <f>(D21-[2]与17年同期销量比较!D20)/[2]与17年同期销量比较!D20*100</f>
        <v>29.89559852438919</v>
      </c>
      <c r="F21" s="24">
        <v>51536.059399999998</v>
      </c>
      <c r="G21" s="24">
        <f>(F21-[2]与17年同期销量比较!F20)/[2]与17年同期销量比较!F20*100</f>
        <v>33.454464043310608</v>
      </c>
      <c r="H21" s="24">
        <v>735629.18330000003</v>
      </c>
      <c r="I21" s="24">
        <f>(H21-[2]与17年同期销量比较!H20)/[2]与17年同期销量比较!H20*100</f>
        <v>93.247670465086856</v>
      </c>
      <c r="J21" s="24">
        <f t="shared" si="0"/>
        <v>88721.191927000007</v>
      </c>
      <c r="K21" s="24">
        <f>(J21-[2]与17年同期销量比较!J20)/[2]与17年同期销量比较!J20*100</f>
        <v>6.3640880558519921</v>
      </c>
      <c r="L21" s="24">
        <f t="shared" si="1"/>
        <v>1183491.349225</v>
      </c>
      <c r="M21" s="24">
        <f>(L21-[2]与17年同期销量比较!L20)/[2]与17年同期销量比较!L20*100</f>
        <v>63.138303911518243</v>
      </c>
    </row>
    <row r="22" spans="1:13" ht="14.1" customHeight="1" x14ac:dyDescent="0.2">
      <c r="A22" s="32" t="s">
        <v>24</v>
      </c>
      <c r="B22" s="24">
        <v>126570.141147</v>
      </c>
      <c r="C22" s="24">
        <f>(B22-[2]与17年同期销量比较!B21)/[2]与17年同期销量比较!B21*100</f>
        <v>0.21038754066520721</v>
      </c>
      <c r="D22" s="24">
        <v>1249182.194045</v>
      </c>
      <c r="E22" s="24">
        <f>(D22-[2]与17年同期销量比较!D21)/[2]与17年同期销量比较!D21*100</f>
        <v>1.596383083325388</v>
      </c>
      <c r="F22" s="24">
        <v>223584.95269999999</v>
      </c>
      <c r="G22" s="24">
        <f>(F22-[2]与17年同期销量比较!F21)/[2]与17年同期销量比较!F21*100</f>
        <v>42.058566036164734</v>
      </c>
      <c r="H22" s="24">
        <v>2071834.8807999999</v>
      </c>
      <c r="I22" s="24">
        <f>(H22-[2]与17年同期销量比较!H21)/[2]与17年同期销量比较!H21*100</f>
        <v>36.82182943747187</v>
      </c>
      <c r="J22" s="24">
        <f t="shared" si="0"/>
        <v>350155.09384699998</v>
      </c>
      <c r="K22" s="24">
        <f>(J22-[2]与17年同期销量比较!J21)/[2]与17年同期销量比较!J21*100</f>
        <v>23.427169720428669</v>
      </c>
      <c r="L22" s="24">
        <f t="shared" si="1"/>
        <v>3321017.0748450002</v>
      </c>
      <c r="M22" s="24">
        <f>(L22-[2]与17年同期销量比较!L21)/[2]与17年同期销量比较!L21*100</f>
        <v>21.036640146689926</v>
      </c>
    </row>
    <row r="23" spans="1:13" ht="14.1" customHeight="1" x14ac:dyDescent="0.2">
      <c r="A23" s="32" t="s">
        <v>25</v>
      </c>
      <c r="B23" s="24">
        <v>57000.197603000001</v>
      </c>
      <c r="C23" s="24">
        <f>(B23-[2]与17年同期销量比较!B22)/[2]与17年同期销量比较!B22*100</f>
        <v>-1.7826761510913263</v>
      </c>
      <c r="D23" s="24">
        <v>559681.54981999996</v>
      </c>
      <c r="E23" s="24">
        <f>(D23-[2]与17年同期销量比较!D22)/[2]与17年同期销量比较!D22*100</f>
        <v>0.95494686512689908</v>
      </c>
      <c r="F23" s="24">
        <v>177331.67259999999</v>
      </c>
      <c r="G23" s="24">
        <f>(F23-[2]与17年同期销量比较!F22)/[2]与17年同期销量比较!F22*100</f>
        <v>48.392671690377441</v>
      </c>
      <c r="H23" s="24">
        <v>1494103.8093999999</v>
      </c>
      <c r="I23" s="24">
        <f>(H23-[2]与17年同期销量比较!H22)/[2]与17年同期销量比较!H22*100</f>
        <v>36.257742129140304</v>
      </c>
      <c r="J23" s="24">
        <f t="shared" si="0"/>
        <v>234331.870203</v>
      </c>
      <c r="K23" s="24">
        <f>(J23-[2]与17年同期销量比较!J22)/[2]与17年同期销量比较!J22*100</f>
        <v>31.990882338296451</v>
      </c>
      <c r="L23" s="24">
        <f t="shared" si="1"/>
        <v>2053785.35922</v>
      </c>
      <c r="M23" s="24">
        <f>(L23-[2]与17年同期销量比较!L22)/[2]与17年同期销量比较!L22*100</f>
        <v>24.402846269898173</v>
      </c>
    </row>
    <row r="24" spans="1:13" ht="14.1" customHeight="1" x14ac:dyDescent="0.2">
      <c r="A24" s="32" t="s">
        <v>26</v>
      </c>
      <c r="B24" s="24">
        <v>103532.58620400001</v>
      </c>
      <c r="C24" s="24">
        <f>(B24-[2]与17年同期销量比较!B23)/[2]与17年同期销量比较!B23*100</f>
        <v>-0.44140004870316096</v>
      </c>
      <c r="D24" s="24">
        <v>861139.76800799998</v>
      </c>
      <c r="E24" s="24">
        <f>(D24-[2]与17年同期销量比较!D23)/[2]与17年同期销量比较!D23*100</f>
        <v>1.3503849542792701</v>
      </c>
      <c r="F24" s="24">
        <v>107730.52</v>
      </c>
      <c r="G24" s="24">
        <f>(F24-[2]与17年同期销量比较!F23)/[2]与17年同期销量比较!F23*100</f>
        <v>47.308280425660918</v>
      </c>
      <c r="H24" s="24">
        <v>1113695.3448999999</v>
      </c>
      <c r="I24" s="24">
        <f>(H24-[2]与17年同期销量比较!H23)/[2]与17年同期销量比较!H23*100</f>
        <v>41.244369862629902</v>
      </c>
      <c r="J24" s="24">
        <f t="shared" si="0"/>
        <v>211263.10620400001</v>
      </c>
      <c r="K24" s="24">
        <f>(J24-[2]与17年同期销量比较!J23)/[2]与17年同期销量比较!J23*100</f>
        <v>19.273923605039229</v>
      </c>
      <c r="L24" s="24">
        <f t="shared" si="1"/>
        <v>1974835.1129079999</v>
      </c>
      <c r="M24" s="24">
        <f>(L24-[2]与17年同期销量比较!L23)/[2]与17年同期销量比较!L23*100</f>
        <v>20.552446951978578</v>
      </c>
    </row>
    <row r="25" spans="1:13" ht="14.1" customHeight="1" x14ac:dyDescent="0.2">
      <c r="A25" s="32" t="s">
        <v>27</v>
      </c>
      <c r="B25" s="24">
        <v>87489.457785000006</v>
      </c>
      <c r="C25" s="24">
        <f>(B25-[2]与17年同期销量比较!B24)/[2]与17年同期销量比较!B24*100</f>
        <v>13.881717119406801</v>
      </c>
      <c r="D25" s="24">
        <v>749775.78163800004</v>
      </c>
      <c r="E25" s="24">
        <f>(D25-[2]与17年同期销量比较!D24)/[2]与17年同期销量比较!D24*100</f>
        <v>3.1560839563735206</v>
      </c>
      <c r="F25" s="24">
        <v>60044.031999999999</v>
      </c>
      <c r="G25" s="24">
        <f>(F25-[2]与17年同期销量比较!F24)/[2]与17年同期销量比较!F24*100</f>
        <v>-50.115132881001522</v>
      </c>
      <c r="H25" s="24">
        <v>900743.11309999996</v>
      </c>
      <c r="I25" s="24">
        <f>(H25-[2]与17年同期销量比较!H24)/[2]与17年同期销量比较!H24*100</f>
        <v>42.139697036331462</v>
      </c>
      <c r="J25" s="24">
        <f t="shared" si="0"/>
        <v>147533.48978500001</v>
      </c>
      <c r="K25" s="24">
        <f>(J25-[2]与17年同期销量比较!J24)/[2]与17年同期销量比较!J24*100</f>
        <v>-25.182090943427777</v>
      </c>
      <c r="L25" s="24">
        <f t="shared" si="1"/>
        <v>1650518.8947379999</v>
      </c>
      <c r="M25" s="24">
        <f>(L25-[2]与17年同期销量比较!L24)/[2]与17年同期销量比较!L24*100</f>
        <v>21.313610153357683</v>
      </c>
    </row>
    <row r="26" spans="1:13" ht="14.1" customHeight="1" x14ac:dyDescent="0.2">
      <c r="A26" s="32" t="s">
        <v>28</v>
      </c>
      <c r="B26" s="24">
        <v>217799.79665599999</v>
      </c>
      <c r="C26" s="24">
        <f>(B26-[2]与17年同期销量比较!B25)/[2]与17年同期销量比较!B25*100</f>
        <v>11.928665921936059</v>
      </c>
      <c r="D26" s="24">
        <v>1967255.0718489999</v>
      </c>
      <c r="E26" s="24">
        <f>(D26-[2]与17年同期销量比较!D25)/[2]与17年同期销量比较!D25*100</f>
        <v>5.1089444285604362</v>
      </c>
      <c r="F26" s="24">
        <v>197426.4847</v>
      </c>
      <c r="G26" s="24">
        <f>(F26-[2]与17年同期销量比较!F25)/[2]与17年同期销量比较!F25*100</f>
        <v>12.482947288968948</v>
      </c>
      <c r="H26" s="24">
        <v>2042567.2685</v>
      </c>
      <c r="I26" s="24">
        <f>(H26-[2]与17年同期销量比较!H25)/[2]与17年同期销量比较!H25*100</f>
        <v>30.723478409242638</v>
      </c>
      <c r="J26" s="24">
        <f t="shared" si="0"/>
        <v>415226.28135599999</v>
      </c>
      <c r="K26" s="24">
        <f>(J26-[2]与17年同期销量比较!J25)/[2]与17年同期销量比较!J25*100</f>
        <v>12.191525753430597</v>
      </c>
      <c r="L26" s="24">
        <f t="shared" si="1"/>
        <v>4009822.3403489999</v>
      </c>
      <c r="M26" s="24">
        <f>(L26-[2]与17年同期销量比较!L25)/[2]与17年同期销量比较!L25*100</f>
        <v>16.763365494433817</v>
      </c>
    </row>
    <row r="27" spans="1:13" ht="14.1" customHeight="1" x14ac:dyDescent="0.2">
      <c r="A27" s="32" t="s">
        <v>29</v>
      </c>
      <c r="B27" s="24">
        <v>40528.878247000001</v>
      </c>
      <c r="C27" s="24">
        <f>(B27-[2]与17年同期销量比较!B26)/[2]与17年同期销量比较!B26*100</f>
        <v>2.941001804600893</v>
      </c>
      <c r="D27" s="24">
        <v>465647.19321100001</v>
      </c>
      <c r="E27" s="24">
        <f>(D27-[2]与17年同期销量比较!D26)/[2]与17年同期销量比较!D26*100</f>
        <v>0.25437902878345797</v>
      </c>
      <c r="F27" s="24">
        <v>22950.306799999998</v>
      </c>
      <c r="G27" s="24">
        <f>(F27-[2]与17年同期销量比较!F26)/[2]与17年同期销量比较!F26*100</f>
        <v>-54.336589370203903</v>
      </c>
      <c r="H27" s="24">
        <v>355122.45630000002</v>
      </c>
      <c r="I27" s="24">
        <f>(H27-[2]与17年同期销量比较!H26)/[2]与17年同期销量比较!H26*100</f>
        <v>56.435952133907641</v>
      </c>
      <c r="J27" s="24">
        <f t="shared" si="0"/>
        <v>63479.185046999999</v>
      </c>
      <c r="K27" s="24">
        <f>(J27-[2]与17年同期销量比较!J26)/[2]与17年同期销量比较!J26*100</f>
        <v>-29.176967088050482</v>
      </c>
      <c r="L27" s="24">
        <f t="shared" si="1"/>
        <v>820769.64951100003</v>
      </c>
      <c r="M27" s="24">
        <f>(L27-[2]与17年同期销量比较!L26)/[2]与17年同期销量比较!L26*100</f>
        <v>18.698572490257821</v>
      </c>
    </row>
    <row r="28" spans="1:13" ht="14.1" customHeight="1" x14ac:dyDescent="0.2">
      <c r="A28" s="32" t="s">
        <v>30</v>
      </c>
      <c r="B28" s="24">
        <v>11285.194820000001</v>
      </c>
      <c r="C28" s="24">
        <f>(B28-[2]与17年同期销量比较!B27)/[2]与17年同期销量比较!B27*100</f>
        <v>-0.65202644094727225</v>
      </c>
      <c r="D28" s="24">
        <v>116557.805261</v>
      </c>
      <c r="E28" s="24">
        <f>(D28-[2]与17年同期销量比较!D27)/[2]与17年同期销量比较!D27*100</f>
        <v>-7.9064212723637102</v>
      </c>
      <c r="F28" s="24">
        <v>11848.563910000001</v>
      </c>
      <c r="G28" s="24">
        <f>(F28-[2]与17年同期销量比较!F27)/[2]与17年同期销量比较!F27*100</f>
        <v>-9.9049308057860781</v>
      </c>
      <c r="H28" s="24">
        <v>147744.84279</v>
      </c>
      <c r="I28" s="24">
        <f>(H28-[2]与17年同期销量比较!H27)/[2]与17年同期销量比较!H27*100</f>
        <v>54.940460919219291</v>
      </c>
      <c r="J28" s="24">
        <f t="shared" si="0"/>
        <v>23133.758730000001</v>
      </c>
      <c r="K28" s="24">
        <f>(J28-[2]与17年同期销量比较!J27)/[2]与17年同期销量比较!J27*100</f>
        <v>-5.6167111211262553</v>
      </c>
      <c r="L28" s="24">
        <f t="shared" si="1"/>
        <v>264302.64805099997</v>
      </c>
      <c r="M28" s="24">
        <f>(L28-[2]与17年同期销量比较!L27)/[2]与17年同期销量比较!L27*100</f>
        <v>19.097944013861227</v>
      </c>
    </row>
    <row r="29" spans="1:13" ht="14.1" customHeight="1" x14ac:dyDescent="0.2">
      <c r="A29" s="32" t="s">
        <v>31</v>
      </c>
      <c r="B29" s="24">
        <v>40280.321779999998</v>
      </c>
      <c r="C29" s="24">
        <f>(B29-[2]与17年同期销量比较!B28)/[2]与17年同期销量比较!B28*100</f>
        <v>-13.406199213144246</v>
      </c>
      <c r="D29" s="24">
        <v>493927.04932799999</v>
      </c>
      <c r="E29" s="24">
        <f>(D29-[2]与17年同期销量比较!D28)/[2]与17年同期销量比较!D28*100</f>
        <v>9.3793555509377349</v>
      </c>
      <c r="F29" s="24">
        <v>41701.146999999997</v>
      </c>
      <c r="G29" s="24">
        <f>(F29-[2]与17年同期销量比较!F28)/[2]与17年同期销量比较!F28*100</f>
        <v>-2.7727391258817358</v>
      </c>
      <c r="H29" s="24">
        <v>509123.2634</v>
      </c>
      <c r="I29" s="24">
        <f>(H29-[2]与17年同期销量比较!H28)/[2]与17年同期销量比较!H28*100</f>
        <v>22.42032446152054</v>
      </c>
      <c r="J29" s="24">
        <f t="shared" si="0"/>
        <v>81981.468779999996</v>
      </c>
      <c r="K29" s="24">
        <f>(J29-[2]与17年同期销量比较!J28)/[2]与17年同期销量比较!J28*100</f>
        <v>-8.3050966297425219</v>
      </c>
      <c r="L29" s="24">
        <f t="shared" si="1"/>
        <v>1003050.312728</v>
      </c>
      <c r="M29" s="24">
        <f>(L29-[2]与17年同期销量比较!L28)/[2]与17年同期销量比较!L28*100</f>
        <v>15.631556516068743</v>
      </c>
    </row>
    <row r="30" spans="1:13" ht="14.1" customHeight="1" x14ac:dyDescent="0.2">
      <c r="A30" s="32" t="s">
        <v>32</v>
      </c>
      <c r="B30" s="24">
        <v>80039.871471999999</v>
      </c>
      <c r="C30" s="24">
        <f>(B30-[2]与17年同期销量比较!B29)/[2]与17年同期销量比较!B29*100</f>
        <v>9.68794312770234</v>
      </c>
      <c r="D30" s="24">
        <v>758297.09746199998</v>
      </c>
      <c r="E30" s="24">
        <f>(D30-[2]与17年同期销量比较!D29)/[2]与17年同期销量比较!D29*100</f>
        <v>3.146834590537507</v>
      </c>
      <c r="F30" s="24">
        <v>84028.164199999999</v>
      </c>
      <c r="G30" s="24">
        <f>(F30-[2]与17年同期销量比较!F29)/[2]与17年同期销量比较!F29*100</f>
        <v>99.990156166164311</v>
      </c>
      <c r="H30" s="24">
        <v>690549.94070000004</v>
      </c>
      <c r="I30" s="24">
        <f>(H30-[2]与17年同期销量比较!H29)/[2]与17年同期销量比较!H29*100</f>
        <v>79.384876577922284</v>
      </c>
      <c r="J30" s="24">
        <f t="shared" si="0"/>
        <v>164068.035672</v>
      </c>
      <c r="K30" s="24">
        <f>(J30-[2]与17年同期销量比较!J29)/[2]与17年同期销量比较!J29*100</f>
        <v>42.684385789410179</v>
      </c>
      <c r="L30" s="24">
        <f t="shared" si="1"/>
        <v>1448847.038162</v>
      </c>
      <c r="M30" s="24">
        <f>(L30-[2]与17年同期销量比较!L29)/[2]与17年同期销量比较!L29*100</f>
        <v>29.347816295282502</v>
      </c>
    </row>
    <row r="31" spans="1:13" ht="14.1" customHeight="1" x14ac:dyDescent="0.2">
      <c r="A31" s="32" t="s">
        <v>33</v>
      </c>
      <c r="B31" s="24">
        <v>23934.409833999998</v>
      </c>
      <c r="C31" s="24">
        <f>(B31-[2]与17年同期销量比较!B30)/[2]与17年同期销量比较!B30*100</f>
        <v>6.6438147597556068</v>
      </c>
      <c r="D31" s="24">
        <v>229227.24370699999</v>
      </c>
      <c r="E31" s="24">
        <f>(D31-[2]与17年同期销量比较!D30)/[2]与17年同期销量比较!D30*100</f>
        <v>1.1887270912614034</v>
      </c>
      <c r="F31" s="24">
        <v>47502.682800000002</v>
      </c>
      <c r="G31" s="24">
        <f>(F31-[2]与17年同期销量比较!F30)/[2]与17年同期销量比较!F30*100</f>
        <v>59.841554079316907</v>
      </c>
      <c r="H31" s="24">
        <v>476034.78700000001</v>
      </c>
      <c r="I31" s="24">
        <f>(H31-[2]与17年同期销量比较!H30)/[2]与17年同期销量比较!H30*100</f>
        <v>69.004235439358126</v>
      </c>
      <c r="J31" s="24">
        <f t="shared" si="0"/>
        <v>71437.092634000001</v>
      </c>
      <c r="K31" s="24">
        <f>(J31-[2]与17年同期销量比较!J30)/[2]与17年同期销量比较!J30*100</f>
        <v>36.952564282420703</v>
      </c>
      <c r="L31" s="24">
        <f t="shared" si="1"/>
        <v>705262.03070700006</v>
      </c>
      <c r="M31" s="24">
        <f>(L31-[2]与17年同期销量比较!L30)/[2]与17年同期销量比较!L30*100</f>
        <v>38.775189135653207</v>
      </c>
    </row>
    <row r="32" spans="1:13" ht="14.1" customHeight="1" x14ac:dyDescent="0.2">
      <c r="A32" s="32" t="s">
        <v>34</v>
      </c>
      <c r="B32" s="24">
        <v>70419.842002000005</v>
      </c>
      <c r="C32" s="24">
        <f>(B32-[2]与17年同期销量比较!B31)/[2]与17年同期销量比较!B31*100</f>
        <v>11.1287422202644</v>
      </c>
      <c r="D32" s="24">
        <v>668560.719408</v>
      </c>
      <c r="E32" s="24">
        <f>(D32-[2]与17年同期销量比较!D31)/[2]与17年同期销量比较!D31*100</f>
        <v>7.242246067442883</v>
      </c>
      <c r="F32" s="24">
        <v>81050.301600000006</v>
      </c>
      <c r="G32" s="24">
        <f>(F32-[2]与17年同期销量比较!F31)/[2]与17年同期销量比较!F31*100</f>
        <v>24.526440193508105</v>
      </c>
      <c r="H32" s="24">
        <v>862614.43740000005</v>
      </c>
      <c r="I32" s="24">
        <f>(H32-[2]与17年同期销量比较!H31)/[2]与17年同期销量比较!H31*100</f>
        <v>37.610541985634448</v>
      </c>
      <c r="J32" s="24">
        <f t="shared" si="0"/>
        <v>151470.14360200003</v>
      </c>
      <c r="K32" s="24">
        <f>(J32-[2]与17年同期销量比较!J31)/[2]与17年同期销量比较!J31*100</f>
        <v>17.917237233840062</v>
      </c>
      <c r="L32" s="24">
        <f t="shared" si="1"/>
        <v>1531175.1568080001</v>
      </c>
      <c r="M32" s="24">
        <f>(L32-[2]与17年同期销量比较!L31)/[2]与17年同期销量比较!L31*100</f>
        <v>22.468175541418034</v>
      </c>
    </row>
    <row r="33" spans="1:13" ht="14.1" customHeight="1" x14ac:dyDescent="0.2">
      <c r="A33" s="32" t="s">
        <v>35</v>
      </c>
      <c r="B33" s="24">
        <v>14679.035</v>
      </c>
      <c r="C33" s="24">
        <f>(B33-[2]与17年同期销量比较!B32)/[2]与17年同期销量比较!B32*100</f>
        <v>-36.860892261557105</v>
      </c>
      <c r="D33" s="24">
        <v>187719.64780000001</v>
      </c>
      <c r="E33" s="24">
        <f>(D33-[2]与17年同期销量比较!D32)/[2]与17年同期销量比较!D32*100</f>
        <v>-18.372317599614117</v>
      </c>
      <c r="F33" s="24">
        <v>8585.6633999999995</v>
      </c>
      <c r="G33" s="24">
        <f>(F33-[2]与17年同期销量比较!F32)/[2]与17年同期销量比较!F32*100</f>
        <v>1.3190472832260987</v>
      </c>
      <c r="H33" s="24">
        <v>83957.6823</v>
      </c>
      <c r="I33" s="24">
        <f>(H33-[2]与17年同期销量比较!H32)/[2]与17年同期销量比较!H32*100</f>
        <v>14.68521155510865</v>
      </c>
      <c r="J33" s="24">
        <f t="shared" si="0"/>
        <v>23264.698400000001</v>
      </c>
      <c r="K33" s="24">
        <f>(J33-[2]与17年同期销量比较!J32)/[2]与17年同期销量比较!J32*100</f>
        <v>-26.662091969494885</v>
      </c>
      <c r="L33" s="24">
        <f t="shared" si="1"/>
        <v>271677.33010000002</v>
      </c>
      <c r="M33" s="24">
        <f>(L33-[2]与17年同期销量比较!L32)/[2]与17年同期销量比较!L32*100</f>
        <v>-10.390050765778611</v>
      </c>
    </row>
    <row r="34" spans="1:13" ht="14.1" customHeight="1" x14ac:dyDescent="0.2">
      <c r="A34" s="32" t="s">
        <v>36</v>
      </c>
      <c r="B34" s="24">
        <v>85496.430749000006</v>
      </c>
      <c r="C34" s="24">
        <f>(B34-[2]与17年同期销量比较!B33)/[2]与17年同期销量比较!B33*100</f>
        <v>12.288354406959231</v>
      </c>
      <c r="D34" s="24">
        <v>822245.83631799999</v>
      </c>
      <c r="E34" s="24">
        <f>(D34-[2]与17年同期销量比较!D33)/[2]与17年同期销量比较!D33*100</f>
        <v>9.7631452976417759</v>
      </c>
      <c r="F34" s="24">
        <v>50327.7955</v>
      </c>
      <c r="G34" s="24">
        <f>(F34-[2]与17年同期销量比较!F33)/[2]与17年同期销量比较!F33*100</f>
        <v>-38.844870442596495</v>
      </c>
      <c r="H34" s="24">
        <v>730175.56359999999</v>
      </c>
      <c r="I34" s="24">
        <f>(H34-[2]与17年同期销量比较!H33)/[2]与17年同期销量比较!H33*100</f>
        <v>28.672195037846748</v>
      </c>
      <c r="J34" s="24">
        <f t="shared" si="0"/>
        <v>135824.226249</v>
      </c>
      <c r="K34" s="24">
        <f>(J34-[2]与17年同期销量比较!J33)/[2]与17年同期销量比较!J33*100</f>
        <v>-14.271523141150785</v>
      </c>
      <c r="L34" s="24">
        <f t="shared" si="1"/>
        <v>1552421.399918</v>
      </c>
      <c r="M34" s="24">
        <f>(L34-[2]与17年同期销量比较!L33)/[2]与17年同期销量比较!L33*100</f>
        <v>17.913292135575759</v>
      </c>
    </row>
    <row r="35" spans="1:13" ht="14.1" customHeight="1" x14ac:dyDescent="0.2">
      <c r="A35" s="32" t="s">
        <v>37</v>
      </c>
      <c r="B35" s="24">
        <v>37221.076858</v>
      </c>
      <c r="C35" s="24">
        <f>(B35-[2]与17年同期销量比较!B34)/[2]与17年同期销量比较!B34*100</f>
        <v>-3.5276618067553298</v>
      </c>
      <c r="D35" s="24">
        <v>400145.17220500001</v>
      </c>
      <c r="E35" s="24">
        <f>(D35-[2]与17年同期销量比较!D34)/[2]与17年同期销量比较!D34*100</f>
        <v>-3.8396926019691122</v>
      </c>
      <c r="F35" s="24">
        <v>34768.751199999999</v>
      </c>
      <c r="G35" s="24">
        <f>(F35-[2]与17年同期销量比较!F34)/[2]与17年同期销量比较!F34*100</f>
        <v>4.6254411292813336</v>
      </c>
      <c r="H35" s="24">
        <v>324947.67180000001</v>
      </c>
      <c r="I35" s="24">
        <f>(H35-[2]与17年同期销量比较!H34)/[2]与17年同期销量比较!H34*100</f>
        <v>31.588843466824063</v>
      </c>
      <c r="J35" s="24">
        <f t="shared" si="0"/>
        <v>71989.828057999999</v>
      </c>
      <c r="K35" s="24">
        <f>(J35-[2]与17年同期销量比较!J34)/[2]与17年同期销量比较!J34*100</f>
        <v>0.24516631072771466</v>
      </c>
      <c r="L35" s="24">
        <f t="shared" si="1"/>
        <v>725092.84400500008</v>
      </c>
      <c r="M35" s="24">
        <f>(L35-[2]与17年同期销量比较!L34)/[2]与17年同期销量比较!L34*100</f>
        <v>9.3547690674902668</v>
      </c>
    </row>
    <row r="36" spans="1:13" ht="14.1" customHeight="1" x14ac:dyDescent="0.2">
      <c r="A36" s="32" t="s">
        <v>38</v>
      </c>
      <c r="B36" s="24">
        <v>13114.542660999999</v>
      </c>
      <c r="C36" s="24">
        <f>(B36-[2]与17年同期销量比较!B35)/[2]与17年同期销量比较!B35*100</f>
        <v>-13.06531919686577</v>
      </c>
      <c r="D36" s="24">
        <v>132351.740372</v>
      </c>
      <c r="E36" s="24">
        <f>(D36-[2]与17年同期销量比较!D35)/[2]与17年同期销量比较!D35*100</f>
        <v>-3.3246367272859372</v>
      </c>
      <c r="F36" s="24">
        <v>6579.7588999999998</v>
      </c>
      <c r="G36" s="24">
        <f>(F36-[2]与17年同期销量比较!F35)/[2]与17年同期销量比较!F35*100</f>
        <v>-8.964448429002255</v>
      </c>
      <c r="H36" s="24">
        <v>90955.625899999999</v>
      </c>
      <c r="I36" s="24">
        <f>(H36-[2]与17年同期销量比较!H35)/[2]与17年同期销量比较!H35*100</f>
        <v>42.430041637814107</v>
      </c>
      <c r="J36" s="24">
        <f t="shared" si="0"/>
        <v>19694.301561</v>
      </c>
      <c r="K36" s="24">
        <f>(J36-[2]与17年同期销量比较!J35)/[2]与17年同期销量比较!J35*100</f>
        <v>-11.736966810806647</v>
      </c>
      <c r="L36" s="24">
        <f t="shared" si="1"/>
        <v>223307.36627200001</v>
      </c>
      <c r="M36" s="24">
        <f>(L36-[2]与17年同期销量比较!L35)/[2]与17年同期销量比较!L35*100</f>
        <v>11.229267012227282</v>
      </c>
    </row>
    <row r="37" spans="1:13" ht="14.1" customHeight="1" x14ac:dyDescent="0.2">
      <c r="A37" s="32" t="s">
        <v>39</v>
      </c>
      <c r="B37" s="24">
        <v>16366.272208</v>
      </c>
      <c r="C37" s="24">
        <f>(B37-[2]与17年同期销量比较!B36)/[2]与17年同期销量比较!B36*100</f>
        <v>2.4379437552812693</v>
      </c>
      <c r="D37" s="24">
        <v>150886.39778699999</v>
      </c>
      <c r="E37" s="24">
        <f>(D37-[2]与17年同期销量比较!D36)/[2]与17年同期销量比较!D36*100</f>
        <v>2.7801474921404323</v>
      </c>
      <c r="F37" s="24">
        <v>13869.839900000001</v>
      </c>
      <c r="G37" s="24">
        <f>(F37-[2]与17年同期销量比较!F36)/[2]与17年同期销量比较!F36*100</f>
        <v>42.501605832864591</v>
      </c>
      <c r="H37" s="24">
        <v>138451.8713</v>
      </c>
      <c r="I37" s="24">
        <f>(H37-[2]与17年同期销量比较!H36)/[2]与17年同期销量比较!H36*100</f>
        <v>46.515435157548737</v>
      </c>
      <c r="J37" s="24">
        <f t="shared" si="0"/>
        <v>30236.112108000001</v>
      </c>
      <c r="K37" s="24">
        <f>(J37-[2]与17年同期销量比较!J36)/[2]与17年同期销量比较!J36*100</f>
        <v>17.60503511356487</v>
      </c>
      <c r="L37" s="24">
        <f t="shared" si="1"/>
        <v>289338.26908699999</v>
      </c>
      <c r="M37" s="24">
        <f>(L37-[2]与17年同期销量比较!L36)/[2]与17年同期销量比较!L36*100</f>
        <v>19.907392848416325</v>
      </c>
    </row>
    <row r="38" spans="1:13" ht="14.1" customHeight="1" x14ac:dyDescent="0.2">
      <c r="A38" s="32" t="s">
        <v>40</v>
      </c>
      <c r="B38" s="24">
        <v>42815.203800000003</v>
      </c>
      <c r="C38" s="24">
        <f>(B38-[2]与17年同期销量比较!B37)/[2]与17年同期销量比较!B37*100</f>
        <v>21.191936710704489</v>
      </c>
      <c r="D38" s="24">
        <v>431750.47749999998</v>
      </c>
      <c r="E38" s="24">
        <f>(D38-[2]与17年同期销量比较!D37)/[2]与17年同期销量比较!D37*100</f>
        <v>14.231780242624255</v>
      </c>
      <c r="F38" s="24">
        <v>29894.276999999998</v>
      </c>
      <c r="G38" s="24">
        <f>(F38-[2]与17年同期销量比较!F37)/[2]与17年同期销量比较!F37*100</f>
        <v>8.9553364090036052</v>
      </c>
      <c r="H38" s="24">
        <v>320806.34529999999</v>
      </c>
      <c r="I38" s="24">
        <f>(H38-[2]与17年同期销量比较!H37)/[2]与17年同期销量比较!H37*100</f>
        <v>15.092770254938786</v>
      </c>
      <c r="J38" s="24">
        <f t="shared" si="0"/>
        <v>72709.480800000005</v>
      </c>
      <c r="K38" s="24">
        <f>(J38-[2]与17年同期销量比较!J37)/[2]与17年同期销量比较!J37*100</f>
        <v>15.842863245357202</v>
      </c>
      <c r="L38" s="24">
        <f t="shared" si="1"/>
        <v>752556.82279999997</v>
      </c>
      <c r="M38" s="24">
        <f>(L38-[2]与17年同期销量比较!L37)/[2]与17年同期销量比较!L37*100</f>
        <v>14.597230138869548</v>
      </c>
    </row>
    <row r="39" spans="1:13" ht="14.1" customHeight="1" x14ac:dyDescent="0.2">
      <c r="A39" s="32" t="s">
        <v>97</v>
      </c>
      <c r="B39" s="24">
        <v>1892319.6524800004</v>
      </c>
      <c r="C39" s="24">
        <f>(B39-[2]与17年同期销量比较!B38)/[2]与17年同期销量比较!B38*100</f>
        <v>3.336991510031166</v>
      </c>
      <c r="D39" s="24">
        <v>18423460.260676999</v>
      </c>
      <c r="E39" s="24">
        <f>(D39-[2]与17年同期销量比较!D38)/[2]与17年同期销量比较!D38*100</f>
        <v>4.131457511685114</v>
      </c>
      <c r="F39" s="24">
        <v>2330837.9475099999</v>
      </c>
      <c r="G39" s="24">
        <f>(F39-[2]与17年同期销量比较!F38)/[2]与17年同期销量比较!F38*100</f>
        <v>20.512900329236981</v>
      </c>
      <c r="H39" s="24">
        <v>24149539.881590001</v>
      </c>
      <c r="I39" s="24">
        <f>(H39-[2]与17年同期销量比较!H38)/[2]与17年同期销量比较!H38*100</f>
        <v>40.807330067967811</v>
      </c>
      <c r="J39" s="24">
        <f t="shared" si="0"/>
        <v>4223157.59999</v>
      </c>
      <c r="K39" s="24">
        <f>(J39-[2]与17年同期销量比较!J38)/[2]与17年同期销量比较!J38*100</f>
        <v>12.159609326088386</v>
      </c>
      <c r="L39" s="24">
        <f t="shared" si="1"/>
        <v>42573000.142267004</v>
      </c>
      <c r="M39" s="24">
        <f>(L39-[2]与17年同期销量比较!L38)/[2]与17年同期销量比较!L38*100</f>
        <v>22.1842808715272</v>
      </c>
    </row>
  </sheetData>
  <mergeCells count="18"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  <mergeCell ref="H6:H7"/>
    <mergeCell ref="J6:J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2018-11-16T08:45:17Z</dcterms:modified>
</cp:coreProperties>
</file>