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全国彩票销售情况表" sheetId="1" r:id="rId1"/>
    <sheet name="各类型彩票销售情况表" sheetId="2" r:id="rId2"/>
    <sheet name="各地区彩票销售情况表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M39" i="3" s="1"/>
  <c r="J39" i="3"/>
  <c r="K39" i="3" s="1"/>
  <c r="I39" i="3"/>
  <c r="G39" i="3"/>
  <c r="E39" i="3"/>
  <c r="C39" i="3"/>
  <c r="L38" i="3"/>
  <c r="M38" i="3" s="1"/>
  <c r="J38" i="3"/>
  <c r="K38" i="3" s="1"/>
  <c r="I38" i="3"/>
  <c r="G38" i="3"/>
  <c r="E38" i="3"/>
  <c r="C38" i="3"/>
  <c r="L37" i="3"/>
  <c r="M37" i="3" s="1"/>
  <c r="J37" i="3"/>
  <c r="K37" i="3" s="1"/>
  <c r="I37" i="3"/>
  <c r="G37" i="3"/>
  <c r="E37" i="3"/>
  <c r="C37" i="3"/>
  <c r="L36" i="3"/>
  <c r="M36" i="3" s="1"/>
  <c r="J36" i="3"/>
  <c r="K36" i="3" s="1"/>
  <c r="I36" i="3"/>
  <c r="G36" i="3"/>
  <c r="E36" i="3"/>
  <c r="C36" i="3"/>
  <c r="L35" i="3"/>
  <c r="M35" i="3" s="1"/>
  <c r="J35" i="3"/>
  <c r="K35" i="3" s="1"/>
  <c r="I35" i="3"/>
  <c r="G35" i="3"/>
  <c r="E35" i="3"/>
  <c r="C35" i="3"/>
  <c r="L34" i="3"/>
  <c r="M34" i="3" s="1"/>
  <c r="J34" i="3"/>
  <c r="K34" i="3" s="1"/>
  <c r="I34" i="3"/>
  <c r="G34" i="3"/>
  <c r="E34" i="3"/>
  <c r="C34" i="3"/>
  <c r="L33" i="3"/>
  <c r="M33" i="3" s="1"/>
  <c r="J33" i="3"/>
  <c r="K33" i="3" s="1"/>
  <c r="I33" i="3"/>
  <c r="G33" i="3"/>
  <c r="E33" i="3"/>
  <c r="C33" i="3"/>
  <c r="L32" i="3"/>
  <c r="M32" i="3" s="1"/>
  <c r="J32" i="3"/>
  <c r="K32" i="3" s="1"/>
  <c r="I32" i="3"/>
  <c r="G32" i="3"/>
  <c r="E32" i="3"/>
  <c r="C32" i="3"/>
  <c r="L31" i="3"/>
  <c r="M31" i="3" s="1"/>
  <c r="J31" i="3"/>
  <c r="K31" i="3" s="1"/>
  <c r="I31" i="3"/>
  <c r="G31" i="3"/>
  <c r="E31" i="3"/>
  <c r="C31" i="3"/>
  <c r="L30" i="3"/>
  <c r="M30" i="3" s="1"/>
  <c r="J30" i="3"/>
  <c r="K30" i="3" s="1"/>
  <c r="I30" i="3"/>
  <c r="G30" i="3"/>
  <c r="E30" i="3"/>
  <c r="C30" i="3"/>
  <c r="L29" i="3"/>
  <c r="M29" i="3" s="1"/>
  <c r="J29" i="3"/>
  <c r="K29" i="3" s="1"/>
  <c r="I29" i="3"/>
  <c r="G29" i="3"/>
  <c r="E29" i="3"/>
  <c r="C29" i="3"/>
  <c r="L28" i="3"/>
  <c r="M28" i="3" s="1"/>
  <c r="J28" i="3"/>
  <c r="K28" i="3" s="1"/>
  <c r="I28" i="3"/>
  <c r="G28" i="3"/>
  <c r="E28" i="3"/>
  <c r="C28" i="3"/>
  <c r="L27" i="3"/>
  <c r="M27" i="3" s="1"/>
  <c r="J27" i="3"/>
  <c r="K27" i="3" s="1"/>
  <c r="I27" i="3"/>
  <c r="G27" i="3"/>
  <c r="E27" i="3"/>
  <c r="C27" i="3"/>
  <c r="L26" i="3"/>
  <c r="M26" i="3" s="1"/>
  <c r="J26" i="3"/>
  <c r="K26" i="3" s="1"/>
  <c r="I26" i="3"/>
  <c r="G26" i="3"/>
  <c r="E26" i="3"/>
  <c r="C26" i="3"/>
  <c r="L25" i="3"/>
  <c r="M25" i="3" s="1"/>
  <c r="J25" i="3"/>
  <c r="K25" i="3" s="1"/>
  <c r="I25" i="3"/>
  <c r="G25" i="3"/>
  <c r="E25" i="3"/>
  <c r="C25" i="3"/>
  <c r="L24" i="3"/>
  <c r="M24" i="3" s="1"/>
  <c r="J24" i="3"/>
  <c r="K24" i="3" s="1"/>
  <c r="I24" i="3"/>
  <c r="G24" i="3"/>
  <c r="E24" i="3"/>
  <c r="C24" i="3"/>
  <c r="L23" i="3"/>
  <c r="M23" i="3" s="1"/>
  <c r="J23" i="3"/>
  <c r="K23" i="3" s="1"/>
  <c r="I23" i="3"/>
  <c r="G23" i="3"/>
  <c r="E23" i="3"/>
  <c r="C23" i="3"/>
  <c r="L22" i="3"/>
  <c r="M22" i="3" s="1"/>
  <c r="J22" i="3"/>
  <c r="K22" i="3" s="1"/>
  <c r="I22" i="3"/>
  <c r="G22" i="3"/>
  <c r="E22" i="3"/>
  <c r="C22" i="3"/>
  <c r="L21" i="3"/>
  <c r="M21" i="3" s="1"/>
  <c r="J21" i="3"/>
  <c r="K21" i="3" s="1"/>
  <c r="I21" i="3"/>
  <c r="G21" i="3"/>
  <c r="E21" i="3"/>
  <c r="C21" i="3"/>
  <c r="L20" i="3"/>
  <c r="M20" i="3" s="1"/>
  <c r="J20" i="3"/>
  <c r="K20" i="3" s="1"/>
  <c r="I20" i="3"/>
  <c r="G20" i="3"/>
  <c r="E20" i="3"/>
  <c r="C20" i="3"/>
  <c r="L19" i="3"/>
  <c r="M19" i="3" s="1"/>
  <c r="J19" i="3"/>
  <c r="K19" i="3" s="1"/>
  <c r="I19" i="3"/>
  <c r="G19" i="3"/>
  <c r="E19" i="3"/>
  <c r="C19" i="3"/>
  <c r="L18" i="3"/>
  <c r="M18" i="3" s="1"/>
  <c r="J18" i="3"/>
  <c r="K18" i="3" s="1"/>
  <c r="I18" i="3"/>
  <c r="G18" i="3"/>
  <c r="E18" i="3"/>
  <c r="C18" i="3"/>
  <c r="L17" i="3"/>
  <c r="M17" i="3" s="1"/>
  <c r="J17" i="3"/>
  <c r="K17" i="3" s="1"/>
  <c r="I17" i="3"/>
  <c r="G17" i="3"/>
  <c r="E17" i="3"/>
  <c r="C17" i="3"/>
  <c r="L16" i="3"/>
  <c r="M16" i="3" s="1"/>
  <c r="J16" i="3"/>
  <c r="K16" i="3" s="1"/>
  <c r="I16" i="3"/>
  <c r="G16" i="3"/>
  <c r="E16" i="3"/>
  <c r="C16" i="3"/>
  <c r="L15" i="3"/>
  <c r="M15" i="3" s="1"/>
  <c r="J15" i="3"/>
  <c r="K15" i="3" s="1"/>
  <c r="I15" i="3"/>
  <c r="G15" i="3"/>
  <c r="E15" i="3"/>
  <c r="C15" i="3"/>
  <c r="L14" i="3"/>
  <c r="M14" i="3" s="1"/>
  <c r="J14" i="3"/>
  <c r="K14" i="3" s="1"/>
  <c r="I14" i="3"/>
  <c r="G14" i="3"/>
  <c r="E14" i="3"/>
  <c r="C14" i="3"/>
  <c r="L13" i="3"/>
  <c r="M13" i="3" s="1"/>
  <c r="J13" i="3"/>
  <c r="K13" i="3" s="1"/>
  <c r="I13" i="3"/>
  <c r="G13" i="3"/>
  <c r="E13" i="3"/>
  <c r="C13" i="3"/>
  <c r="L12" i="3"/>
  <c r="M12" i="3" s="1"/>
  <c r="J12" i="3"/>
  <c r="K12" i="3" s="1"/>
  <c r="I12" i="3"/>
  <c r="G12" i="3"/>
  <c r="E12" i="3"/>
  <c r="C12" i="3"/>
  <c r="L11" i="3"/>
  <c r="M11" i="3" s="1"/>
  <c r="J11" i="3"/>
  <c r="K11" i="3" s="1"/>
  <c r="I11" i="3"/>
  <c r="G11" i="3"/>
  <c r="E11" i="3"/>
  <c r="C11" i="3"/>
  <c r="L10" i="3"/>
  <c r="M10" i="3" s="1"/>
  <c r="J10" i="3"/>
  <c r="K10" i="3" s="1"/>
  <c r="I10" i="3"/>
  <c r="G10" i="3"/>
  <c r="E10" i="3"/>
  <c r="C10" i="3"/>
  <c r="L9" i="3"/>
  <c r="M9" i="3" s="1"/>
  <c r="J9" i="3"/>
  <c r="K9" i="3" s="1"/>
  <c r="I9" i="3"/>
  <c r="G9" i="3"/>
  <c r="E9" i="3"/>
  <c r="C9" i="3"/>
  <c r="L8" i="3"/>
  <c r="M8" i="3" s="1"/>
  <c r="J8" i="3"/>
  <c r="K8" i="3" s="1"/>
  <c r="I8" i="3"/>
  <c r="G8" i="3"/>
  <c r="E8" i="3"/>
  <c r="C8" i="3"/>
  <c r="H21" i="2"/>
  <c r="F21" i="2"/>
  <c r="B21" i="2"/>
  <c r="D21" i="2" s="1"/>
  <c r="F20" i="2"/>
  <c r="H20" i="2" s="1"/>
  <c r="E20" i="2"/>
  <c r="D20" i="2"/>
  <c r="B20" i="2"/>
  <c r="F19" i="2"/>
  <c r="H19" i="2" s="1"/>
  <c r="E19" i="2"/>
  <c r="D19" i="2"/>
  <c r="B19" i="2"/>
  <c r="F18" i="2"/>
  <c r="H18" i="2" s="1"/>
  <c r="B18" i="2"/>
  <c r="E18" i="2" s="1"/>
  <c r="H17" i="2"/>
  <c r="F17" i="2"/>
  <c r="B17" i="2"/>
  <c r="D17" i="2" s="1"/>
  <c r="H15" i="2"/>
  <c r="E15" i="2"/>
  <c r="D15" i="2"/>
  <c r="H14" i="2"/>
  <c r="E14" i="2"/>
  <c r="D14" i="2"/>
  <c r="H13" i="2"/>
  <c r="E13" i="2"/>
  <c r="D13" i="2"/>
  <c r="H12" i="2"/>
  <c r="E12" i="2"/>
  <c r="D12" i="2"/>
  <c r="F11" i="2"/>
  <c r="H11" i="2" s="1"/>
  <c r="E11" i="2"/>
  <c r="B11" i="2"/>
  <c r="D11" i="2" s="1"/>
  <c r="H10" i="2"/>
  <c r="E10" i="2"/>
  <c r="D10" i="2"/>
  <c r="H9" i="2"/>
  <c r="E9" i="2"/>
  <c r="D9" i="2"/>
  <c r="H8" i="2"/>
  <c r="E8" i="2"/>
  <c r="D8" i="2"/>
  <c r="H7" i="2"/>
  <c r="E7" i="2"/>
  <c r="D7" i="2"/>
  <c r="F6" i="2"/>
  <c r="F16" i="2" s="1"/>
  <c r="H16" i="2" s="1"/>
  <c r="B6" i="2"/>
  <c r="B16" i="2" s="1"/>
  <c r="M18" i="1"/>
  <c r="G18" i="1"/>
  <c r="K18" i="1"/>
  <c r="J18" i="1"/>
  <c r="I18" i="1"/>
  <c r="H18" i="1"/>
  <c r="E18" i="1"/>
  <c r="D18" i="1"/>
  <c r="C18" i="1"/>
  <c r="B18" i="1"/>
  <c r="L11" i="1"/>
  <c r="F11" i="1"/>
  <c r="N11" i="1" s="1"/>
  <c r="L10" i="1"/>
  <c r="F10" i="1"/>
  <c r="N10" i="1" s="1"/>
  <c r="L9" i="1"/>
  <c r="F9" i="1"/>
  <c r="N9" i="1" s="1"/>
  <c r="L8" i="1"/>
  <c r="F8" i="1"/>
  <c r="N8" i="1" s="1"/>
  <c r="L7" i="1"/>
  <c r="F7" i="1"/>
  <c r="N7" i="1" s="1"/>
  <c r="L6" i="1"/>
  <c r="M6" i="1" s="1"/>
  <c r="M7" i="1" s="1"/>
  <c r="M8" i="1" s="1"/>
  <c r="M9" i="1" s="1"/>
  <c r="M10" i="1" s="1"/>
  <c r="M11" i="1" s="1"/>
  <c r="F6" i="1"/>
  <c r="G6" i="1" s="1"/>
  <c r="G7" i="1" s="1"/>
  <c r="G8" i="1" s="1"/>
  <c r="G9" i="1" s="1"/>
  <c r="G10" i="1" s="1"/>
  <c r="G11" i="1" s="1"/>
  <c r="E16" i="2" l="1"/>
  <c r="D16" i="2"/>
  <c r="H6" i="2"/>
  <c r="D6" i="2"/>
  <c r="E17" i="2"/>
  <c r="D18" i="2"/>
  <c r="E21" i="2"/>
  <c r="E6" i="2"/>
  <c r="N6" i="1"/>
  <c r="N18" i="1" s="1"/>
  <c r="F18" i="1"/>
  <c r="L18" i="1"/>
</calcChain>
</file>

<file path=xl/sharedStrings.xml><?xml version="1.0" encoding="utf-8"?>
<sst xmlns="http://schemas.openxmlformats.org/spreadsheetml/2006/main" count="124" uniqueCount="96">
  <si>
    <t xml:space="preserve"> 单位：亿元</t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</si>
  <si>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</si>
  <si>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</si>
  <si>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</si>
  <si>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</si>
  <si>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</si>
  <si>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t>附件2：</t>
    <phoneticPr fontId="3" type="noConversion"/>
  </si>
  <si>
    <t>本年累计</t>
    <phoneticPr fontId="3" type="noConversion"/>
  </si>
  <si>
    <t>本年销售额</t>
    <phoneticPr fontId="3" type="noConversion"/>
  </si>
  <si>
    <t>同比增长(%)</t>
    <phoneticPr fontId="3" type="noConversion"/>
  </si>
  <si>
    <t>环比增长(%)</t>
    <phoneticPr fontId="3" type="noConversion"/>
  </si>
  <si>
    <t xml:space="preserve">    （一）乐透数字型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</si>
  <si>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</si>
  <si>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</si>
  <si>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</si>
  <si>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</si>
  <si>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</si>
  <si>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</si>
  <si>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</si>
  <si>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</si>
  <si>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</si>
  <si>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</si>
  <si>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</si>
  <si>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</si>
  <si>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</si>
  <si>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</si>
  <si>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</si>
  <si>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</si>
  <si>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</si>
  <si>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</si>
  <si>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</si>
  <si>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</si>
  <si>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</si>
  <si>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</si>
  <si>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</si>
  <si>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</si>
  <si>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</si>
  <si>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</si>
  <si>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</si>
  <si>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</si>
  <si>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</si>
  <si>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</si>
  <si>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</si>
  <si>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</si>
  <si>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</si>
  <si>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</si>
  <si>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</si>
  <si>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</si>
  <si>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单位：万元</t>
    <phoneticPr fontId="3" type="noConversion"/>
  </si>
  <si>
    <t>福利彩票</t>
    <phoneticPr fontId="3" type="noConversion"/>
  </si>
  <si>
    <t>体育彩票</t>
    <phoneticPr fontId="3" type="noConversion"/>
  </si>
  <si>
    <t>销售合计</t>
    <phoneticPr fontId="3" type="noConversion"/>
  </si>
  <si>
    <t>北京</t>
    <phoneticPr fontId="3" type="noConversion"/>
  </si>
  <si>
    <t>比上年同</t>
    <phoneticPr fontId="3" type="noConversion"/>
  </si>
  <si>
    <t>销售额</t>
    <phoneticPr fontId="3" type="noConversion"/>
  </si>
  <si>
    <t>附件1：</t>
    <phoneticPr fontId="14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</si>
  <si>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6</t>
    </r>
    <r>
      <rPr>
        <sz val="16"/>
        <rFont val="黑体"/>
        <family val="3"/>
        <charset val="134"/>
      </rPr>
      <t>月全国彩票销售情况表</t>
    </r>
    <phoneticPr fontId="14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</si>
  <si>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14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</si>
  <si>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14" type="noConversion"/>
  </si>
  <si>
    <t>福利彩票</t>
    <phoneticPr fontId="14" type="noConversion"/>
  </si>
  <si>
    <t xml:space="preserve">    体育彩票</t>
    <phoneticPr fontId="14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</si>
  <si>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14" type="noConversion"/>
  </si>
  <si>
    <t>乐透数字型</t>
    <phoneticPr fontId="14" type="noConversion"/>
  </si>
  <si>
    <t>即开型</t>
    <phoneticPr fontId="14" type="noConversion"/>
  </si>
  <si>
    <t>视频型</t>
    <phoneticPr fontId="14" type="noConversion"/>
  </si>
  <si>
    <t>基诺型</t>
    <phoneticPr fontId="14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</si>
  <si>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14" type="noConversion"/>
  </si>
  <si>
    <t>1至本月累计</t>
    <phoneticPr fontId="14" type="noConversion"/>
  </si>
  <si>
    <t>竞猜型</t>
    <phoneticPr fontId="14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</si>
  <si>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14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</si>
  <si>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14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</si>
  <si>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14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</si>
  <si>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</si>
  <si>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</si>
  <si>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</si>
  <si>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</si>
  <si>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</si>
  <si>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</si>
  <si>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</si>
  <si>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</si>
  <si>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</si>
  <si>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14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</si>
  <si>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6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</si>
  <si>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>类型</t>
    <phoneticPr fontId="3" type="noConversion"/>
  </si>
  <si>
    <t>本月</t>
    <phoneticPr fontId="3" type="noConversion"/>
  </si>
  <si>
    <t>上年销售额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</si>
  <si>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</si>
  <si>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（二）即开型</t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</si>
  <si>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</si>
  <si>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</si>
  <si>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</si>
  <si>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t xml:space="preserve">      2018年6月全国各地区彩票销售情况表</t>
    <phoneticPr fontId="3" type="noConversion"/>
  </si>
  <si>
    <t>地区</t>
    <phoneticPr fontId="3" type="noConversion"/>
  </si>
  <si>
    <t>期增长%</t>
    <phoneticPr fontId="3" type="noConversion"/>
  </si>
  <si>
    <t>总计</t>
    <phoneticPr fontId="3" type="noConversion"/>
  </si>
  <si>
    <r>
      <rPr>
        <b/>
        <sz val="12"/>
        <rFont val="宋体"/>
        <family val="3"/>
        <charset val="134"/>
      </rPr>
      <t>附件</t>
    </r>
    <r>
      <rPr>
        <b/>
        <sz val="12"/>
        <rFont val="Times New Roman"/>
        <family val="1"/>
      </rPr>
      <t>3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</si>
</sst>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00000000_);[Red]\(0.000000000\)"/>
    <numFmt numFmtId="180" formatCode="0.0%"/>
    <numFmt numFmtId="181" formatCode="0.0_ "/>
  </numFmts>
  <fonts count="19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Times New Roman"/>
      <family val="1"/>
    </font>
    <font>
      <sz val="11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name val="仿宋_GB2312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80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176" fontId="13" fillId="0" borderId="0" xfId="0" applyNumberFormat="1" applyFont="1" applyFill="1" applyAlignment="1">
      <alignment horizontal="left"/>
    </xf>
    <xf numFmtId="181" fontId="13" fillId="0" borderId="0" xfId="0" applyNumberFormat="1" applyFont="1" applyFill="1" applyAlignment="1">
      <alignment horizontal="left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8" fontId="15" fillId="0" borderId="6" xfId="0" applyNumberFormat="1" applyFont="1" applyFill="1" applyBorder="1" applyAlignment="1">
      <alignment horizontal="center" vertical="center"/>
    </xf>
    <xf numFmtId="177" fontId="7" fillId="0" borderId="6" xfId="2" applyNumberFormat="1" applyFont="1" applyFill="1" applyBorder="1" applyAlignment="1">
      <alignment horizontal="center" vertical="center"/>
    </xf>
    <xf numFmtId="177" fontId="7" fillId="0" borderId="6" xfId="3" applyNumberFormat="1" applyFont="1" applyFill="1" applyBorder="1" applyAlignment="1">
      <alignment horizontal="center" vertical="center"/>
    </xf>
    <xf numFmtId="178" fontId="7" fillId="0" borderId="6" xfId="2" applyNumberFormat="1" applyFont="1" applyFill="1" applyBorder="1" applyAlignment="1">
      <alignment horizontal="center" vertical="center"/>
    </xf>
    <xf numFmtId="176" fontId="12" fillId="0" borderId="0" xfId="0" applyNumberFormat="1" applyFont="1" applyFill="1"/>
    <xf numFmtId="181" fontId="12" fillId="0" borderId="0" xfId="0" applyNumberFormat="1" applyFont="1" applyFill="1"/>
    <xf numFmtId="176" fontId="4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7" fillId="0" borderId="0" xfId="0" applyFont="1" applyFill="1"/>
  </cellXfs>
  <cellStyles count="4">
    <cellStyle name="常规" xfId="0" builtinId="0"/>
    <cellStyle name="常规 3" xfId="1"/>
    <cellStyle name="常规 4" xfId="2"/>
    <cellStyle name="常规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6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6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5月"/>
      <sheetName val="与上年同期比较"/>
      <sheetName val="本月销量饼形图"/>
    </sheetNames>
    <sheetDataSet>
      <sheetData sheetId="0"/>
      <sheetData sheetId="1">
        <row r="2">
          <cell r="B2">
            <v>195.55775099999997</v>
          </cell>
        </row>
        <row r="3">
          <cell r="B3">
            <v>145.67231899999999</v>
          </cell>
        </row>
        <row r="4">
          <cell r="B4">
            <v>9.3255289999999995</v>
          </cell>
        </row>
        <row r="5">
          <cell r="B5">
            <v>40.460507999999997</v>
          </cell>
        </row>
        <row r="6">
          <cell r="B6">
            <v>9.9394999999999997E-2</v>
          </cell>
        </row>
        <row r="7">
          <cell r="B7">
            <v>211.33236442500001</v>
          </cell>
        </row>
        <row r="8">
          <cell r="B8">
            <v>101.09632677</v>
          </cell>
        </row>
        <row r="9">
          <cell r="B9">
            <v>101.28381607999999</v>
          </cell>
        </row>
        <row r="10">
          <cell r="B10">
            <v>8.93903566</v>
          </cell>
        </row>
        <row r="11">
          <cell r="B11">
            <v>1.3185914999999999E-2</v>
          </cell>
        </row>
        <row r="12">
          <cell r="B12">
            <v>406.89011542499998</v>
          </cell>
        </row>
        <row r="13">
          <cell r="B13">
            <v>246.76864576999998</v>
          </cell>
        </row>
        <row r="14">
          <cell r="B14">
            <v>101.28381607999999</v>
          </cell>
        </row>
        <row r="15">
          <cell r="B15">
            <v>18.264564659999998</v>
          </cell>
        </row>
        <row r="16">
          <cell r="B16">
            <v>40.473693914999998</v>
          </cell>
        </row>
        <row r="17">
          <cell r="B17">
            <v>9.9394999999999997E-2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/>
      <sheetData sheetId="1">
        <row r="7">
          <cell r="B7">
            <v>38139.059000000001</v>
          </cell>
          <cell r="D7">
            <v>227443.1948</v>
          </cell>
          <cell r="F7">
            <v>46177.422599999998</v>
          </cell>
          <cell r="H7">
            <v>303911.97749999998</v>
          </cell>
          <cell r="J7">
            <v>84316.481599999999</v>
          </cell>
          <cell r="L7">
            <v>531355.17229999998</v>
          </cell>
        </row>
        <row r="8">
          <cell r="B8">
            <v>30875.476699999999</v>
          </cell>
          <cell r="D8">
            <v>196084.69690000001</v>
          </cell>
          <cell r="F8">
            <v>27621.164700000001</v>
          </cell>
          <cell r="H8">
            <v>142558.59740000003</v>
          </cell>
          <cell r="J8">
            <v>58496.6414</v>
          </cell>
          <cell r="L8">
            <v>338643.29430000007</v>
          </cell>
        </row>
        <row r="9">
          <cell r="B9">
            <v>47888.381099999999</v>
          </cell>
          <cell r="D9">
            <v>284628.8529</v>
          </cell>
          <cell r="F9">
            <v>65054.856000000007</v>
          </cell>
          <cell r="H9">
            <v>532171.45559999987</v>
          </cell>
          <cell r="J9">
            <v>112943.2371</v>
          </cell>
          <cell r="L9">
            <v>816800.30849999981</v>
          </cell>
        </row>
        <row r="10">
          <cell r="B10">
            <v>36026.2745</v>
          </cell>
          <cell r="D10">
            <v>211124.1268</v>
          </cell>
          <cell r="F10">
            <v>23081.235699999997</v>
          </cell>
          <cell r="H10">
            <v>116543.59280000001</v>
          </cell>
          <cell r="J10">
            <v>59107.510199999997</v>
          </cell>
          <cell r="L10">
            <v>327667.71960000001</v>
          </cell>
        </row>
        <row r="11">
          <cell r="B11">
            <v>46971.244100000004</v>
          </cell>
          <cell r="D11">
            <v>329118.4056</v>
          </cell>
          <cell r="F11">
            <v>34153.4735</v>
          </cell>
          <cell r="H11">
            <v>224652.641</v>
          </cell>
          <cell r="J11">
            <v>81124.717600000004</v>
          </cell>
          <cell r="L11">
            <v>553771.0466</v>
          </cell>
        </row>
        <row r="12">
          <cell r="B12">
            <v>84219.391699999993</v>
          </cell>
          <cell r="D12">
            <v>543537.26610000001</v>
          </cell>
          <cell r="F12">
            <v>33917.232300000003</v>
          </cell>
          <cell r="H12">
            <v>224270.07749999998</v>
          </cell>
          <cell r="J12">
            <v>118136.624</v>
          </cell>
          <cell r="L12">
            <v>767807.34360000002</v>
          </cell>
        </row>
        <row r="13">
          <cell r="B13">
            <v>23464.548500000001</v>
          </cell>
          <cell r="D13">
            <v>166536.23329999999</v>
          </cell>
          <cell r="F13">
            <v>26475.696699999997</v>
          </cell>
          <cell r="H13">
            <v>182282.10420000006</v>
          </cell>
          <cell r="J13">
            <v>49940.245199999998</v>
          </cell>
          <cell r="L13">
            <v>348818.33750000002</v>
          </cell>
        </row>
        <row r="14">
          <cell r="B14">
            <v>36883.139499999997</v>
          </cell>
          <cell r="D14">
            <v>245268.2285</v>
          </cell>
          <cell r="F14">
            <v>50941.553299999985</v>
          </cell>
          <cell r="H14">
            <v>296145.21490000002</v>
          </cell>
          <cell r="J14">
            <v>87824.69279999999</v>
          </cell>
          <cell r="L14">
            <v>541413.44339999999</v>
          </cell>
        </row>
        <row r="15">
          <cell r="B15">
            <v>42714.288999999997</v>
          </cell>
          <cell r="D15">
            <v>238963.29870000001</v>
          </cell>
          <cell r="F15">
            <v>23987.271799999999</v>
          </cell>
          <cell r="H15">
            <v>150509.02750000003</v>
          </cell>
          <cell r="J15">
            <v>66701.560799999992</v>
          </cell>
          <cell r="L15">
            <v>389472.32620000001</v>
          </cell>
        </row>
        <row r="16">
          <cell r="B16">
            <v>123154.552</v>
          </cell>
          <cell r="D16">
            <v>680132.78</v>
          </cell>
          <cell r="F16">
            <v>164595.06696900001</v>
          </cell>
          <cell r="H16">
            <v>953387.00391400012</v>
          </cell>
          <cell r="J16">
            <v>287749.618969</v>
          </cell>
          <cell r="L16">
            <v>1633519.7839140003</v>
          </cell>
        </row>
        <row r="17">
          <cell r="B17">
            <v>128838.86930000001</v>
          </cell>
          <cell r="D17">
            <v>756227.15850000002</v>
          </cell>
          <cell r="F17">
            <v>125663.0359</v>
          </cell>
          <cell r="H17">
            <v>681439.01430000004</v>
          </cell>
          <cell r="J17">
            <v>254501.90520000001</v>
          </cell>
          <cell r="L17">
            <v>1437666.1728000001</v>
          </cell>
        </row>
        <row r="18">
          <cell r="B18">
            <v>55303.058400000002</v>
          </cell>
          <cell r="D18">
            <v>365750.88030000002</v>
          </cell>
          <cell r="F18">
            <v>45647.448199999999</v>
          </cell>
          <cell r="H18">
            <v>238932.1923</v>
          </cell>
          <cell r="J18">
            <v>100950.50659999999</v>
          </cell>
          <cell r="L18">
            <v>604683.07260000007</v>
          </cell>
        </row>
        <row r="19">
          <cell r="B19">
            <v>41615.276299999998</v>
          </cell>
          <cell r="D19">
            <v>245103.79800000001</v>
          </cell>
          <cell r="F19">
            <v>63601.244999999995</v>
          </cell>
          <cell r="H19">
            <v>513320.02790000004</v>
          </cell>
          <cell r="J19">
            <v>105216.52129999999</v>
          </cell>
          <cell r="L19">
            <v>758423.82590000005</v>
          </cell>
        </row>
        <row r="20">
          <cell r="B20">
            <v>37813.101300000002</v>
          </cell>
          <cell r="D20">
            <v>197896.39910000001</v>
          </cell>
          <cell r="F20">
            <v>44921.001400000001</v>
          </cell>
          <cell r="H20">
            <v>233716.19009999998</v>
          </cell>
          <cell r="J20">
            <v>82734.102700000003</v>
          </cell>
          <cell r="L20">
            <v>431612.58919999999</v>
          </cell>
        </row>
        <row r="21">
          <cell r="B21">
            <v>129464.9025</v>
          </cell>
          <cell r="D21">
            <v>744576.88489999995</v>
          </cell>
          <cell r="F21">
            <v>146971.97269999998</v>
          </cell>
          <cell r="H21">
            <v>922140.6828999999</v>
          </cell>
          <cell r="J21">
            <v>276436.87520000001</v>
          </cell>
          <cell r="L21">
            <v>1666717.5677999998</v>
          </cell>
        </row>
        <row r="22">
          <cell r="B22">
            <v>54694.718099999998</v>
          </cell>
          <cell r="D22">
            <v>329134.17170000001</v>
          </cell>
          <cell r="F22">
            <v>106076.17259999999</v>
          </cell>
          <cell r="H22">
            <v>628851.13879999996</v>
          </cell>
          <cell r="J22">
            <v>160770.89069999999</v>
          </cell>
          <cell r="L22">
            <v>957985.31049999991</v>
          </cell>
        </row>
        <row r="23">
          <cell r="B23">
            <v>85776.688399999999</v>
          </cell>
          <cell r="D23">
            <v>488861.54320000001</v>
          </cell>
          <cell r="F23">
            <v>74918.75469999999</v>
          </cell>
          <cell r="H23">
            <v>499052.73050000001</v>
          </cell>
          <cell r="J23">
            <v>160695.44309999997</v>
          </cell>
          <cell r="L23">
            <v>987914.27370000002</v>
          </cell>
        </row>
        <row r="24">
          <cell r="B24">
            <v>69159.077099999995</v>
          </cell>
          <cell r="D24">
            <v>439538.96220000001</v>
          </cell>
          <cell r="F24">
            <v>52093.691099999996</v>
          </cell>
          <cell r="H24">
            <v>257237.05660000001</v>
          </cell>
          <cell r="J24">
            <v>121252.76819999999</v>
          </cell>
          <cell r="L24">
            <v>696776.01879999996</v>
          </cell>
        </row>
        <row r="25">
          <cell r="B25">
            <v>187796.79889999999</v>
          </cell>
          <cell r="D25">
            <v>1106983.5393999999</v>
          </cell>
          <cell r="F25">
            <v>130208.42050000001</v>
          </cell>
          <cell r="H25">
            <v>879051.63639999996</v>
          </cell>
          <cell r="J25">
            <v>318005.2194</v>
          </cell>
          <cell r="L25">
            <v>1986035.1757999999</v>
          </cell>
        </row>
        <row r="26">
          <cell r="B26">
            <v>51439.603900000002</v>
          </cell>
          <cell r="D26">
            <v>292885.43540000002</v>
          </cell>
          <cell r="F26">
            <v>13632.828699999998</v>
          </cell>
          <cell r="H26">
            <v>101666.7047</v>
          </cell>
          <cell r="J26">
            <v>65072.4326</v>
          </cell>
          <cell r="L26">
            <v>394552.14010000002</v>
          </cell>
        </row>
        <row r="27">
          <cell r="B27">
            <v>13059.2981</v>
          </cell>
          <cell r="D27">
            <v>80452.816900000005</v>
          </cell>
          <cell r="F27">
            <v>7268.3029100000012</v>
          </cell>
          <cell r="H27">
            <v>54118.165059999992</v>
          </cell>
          <cell r="J27">
            <v>20327.601010000002</v>
          </cell>
          <cell r="L27">
            <v>134570.98196</v>
          </cell>
        </row>
        <row r="28">
          <cell r="B28">
            <v>46449.788099999998</v>
          </cell>
          <cell r="D28">
            <v>266289.2034</v>
          </cell>
          <cell r="F28">
            <v>29972.5484</v>
          </cell>
          <cell r="H28">
            <v>267710.11979999999</v>
          </cell>
          <cell r="J28">
            <v>76422.336500000005</v>
          </cell>
          <cell r="L28">
            <v>533999.32319999998</v>
          </cell>
        </row>
        <row r="29">
          <cell r="B29">
            <v>71531.319499999998</v>
          </cell>
          <cell r="D29">
            <v>449376.49920000002</v>
          </cell>
          <cell r="F29">
            <v>34746.290500000003</v>
          </cell>
          <cell r="H29">
            <v>228862.1893</v>
          </cell>
          <cell r="J29">
            <v>106277.61</v>
          </cell>
          <cell r="L29">
            <v>678238.68850000005</v>
          </cell>
        </row>
        <row r="30">
          <cell r="B30">
            <v>25529.814399999999</v>
          </cell>
          <cell r="D30">
            <v>133912.3199</v>
          </cell>
          <cell r="F30">
            <v>27809.641799999998</v>
          </cell>
          <cell r="H30">
            <v>163508.38450000001</v>
          </cell>
          <cell r="J30">
            <v>53339.456200000001</v>
          </cell>
          <cell r="L30">
            <v>297420.70440000005</v>
          </cell>
        </row>
        <row r="31">
          <cell r="B31">
            <v>62905.539799999999</v>
          </cell>
          <cell r="D31">
            <v>368228.57049999997</v>
          </cell>
          <cell r="F31">
            <v>60881.374799999998</v>
          </cell>
          <cell r="H31">
            <v>372165.42350000003</v>
          </cell>
          <cell r="J31">
            <v>123786.91459999999</v>
          </cell>
          <cell r="L31">
            <v>740393.99399999995</v>
          </cell>
        </row>
        <row r="32">
          <cell r="B32">
            <v>28802.434000000001</v>
          </cell>
          <cell r="D32">
            <v>128909.2626</v>
          </cell>
          <cell r="F32">
            <v>7532.4081999999999</v>
          </cell>
          <cell r="H32">
            <v>40491.683899999996</v>
          </cell>
          <cell r="J32">
            <v>36334.842199999999</v>
          </cell>
          <cell r="L32">
            <v>169400.94649999999</v>
          </cell>
        </row>
        <row r="33">
          <cell r="B33">
            <v>82764.709900000002</v>
          </cell>
          <cell r="D33">
            <v>449748.79190000001</v>
          </cell>
          <cell r="F33">
            <v>61706.177600000003</v>
          </cell>
          <cell r="H33">
            <v>289119.80129999999</v>
          </cell>
          <cell r="J33">
            <v>144470.88750000001</v>
          </cell>
          <cell r="L33">
            <v>738868.5932</v>
          </cell>
        </row>
        <row r="34">
          <cell r="B34">
            <v>37198.059300000001</v>
          </cell>
          <cell r="D34">
            <v>243548.53260000001</v>
          </cell>
          <cell r="F34">
            <v>25114.344100000006</v>
          </cell>
          <cell r="H34">
            <v>140618.76190000001</v>
          </cell>
          <cell r="J34">
            <v>62312.40340000001</v>
          </cell>
          <cell r="L34">
            <v>384167.29450000002</v>
          </cell>
        </row>
        <row r="35">
          <cell r="B35">
            <v>15138.5218</v>
          </cell>
          <cell r="D35">
            <v>77319.421900000001</v>
          </cell>
          <cell r="F35">
            <v>6745.6579999999994</v>
          </cell>
          <cell r="H35">
            <v>35705.064899999998</v>
          </cell>
          <cell r="J35">
            <v>21884.179799999998</v>
          </cell>
          <cell r="L35">
            <v>113024.4868</v>
          </cell>
        </row>
        <row r="36">
          <cell r="B36">
            <v>13416.0317</v>
          </cell>
          <cell r="D36">
            <v>85994.251199999999</v>
          </cell>
          <cell r="F36">
            <v>9614.1648000000005</v>
          </cell>
          <cell r="H36">
            <v>56322.650000000009</v>
          </cell>
          <cell r="J36">
            <v>23030.196499999998</v>
          </cell>
          <cell r="L36">
            <v>142316.90120000002</v>
          </cell>
        </row>
        <row r="37">
          <cell r="B37">
            <v>33338.413999999997</v>
          </cell>
          <cell r="D37">
            <v>237676.72779999999</v>
          </cell>
          <cell r="F37">
            <v>30719.252099999994</v>
          </cell>
          <cell r="H37">
            <v>161258.29429999998</v>
          </cell>
          <cell r="J37">
            <v>64057.666099999988</v>
          </cell>
          <cell r="L37">
            <v>398935.02209999994</v>
          </cell>
        </row>
        <row r="38">
          <cell r="B38">
            <v>1782372.3808999998</v>
          </cell>
          <cell r="D38">
            <v>10611252.2542</v>
          </cell>
          <cell r="F38">
            <v>1601849.7075790002</v>
          </cell>
          <cell r="H38">
            <v>9891719.6052740011</v>
          </cell>
          <cell r="J38">
            <v>3384222.0884790001</v>
          </cell>
          <cell r="L38">
            <v>20502971.859474003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N19" sqref="N19"/>
    </sheetView>
  </sheetViews>
  <sheetFormatPr defaultRowHeight="24.95" customHeight="1" x14ac:dyDescent="0.2"/>
  <cols>
    <col min="1" max="1" width="6.5" style="2" customWidth="1"/>
    <col min="2" max="2" width="9.375" style="2" customWidth="1"/>
    <col min="3" max="3" width="8" style="2" customWidth="1"/>
    <col min="4" max="4" width="8.5" style="2" customWidth="1"/>
    <col min="5" max="5" width="8" style="2" customWidth="1"/>
    <col min="6" max="6" width="10.75" style="2" customWidth="1"/>
    <col min="7" max="7" width="9.625" style="2" customWidth="1"/>
    <col min="8" max="8" width="10.125" style="2" customWidth="1"/>
    <col min="9" max="9" width="9.25" style="2" customWidth="1"/>
    <col min="10" max="10" width="8.75" style="2" customWidth="1"/>
    <col min="11" max="11" width="8.125" style="2" customWidth="1"/>
    <col min="12" max="12" width="9.875" style="2" customWidth="1"/>
    <col min="13" max="14" width="10.5" style="2" customWidth="1"/>
    <col min="15" max="15" width="10.5" style="2" bestFit="1" customWidth="1"/>
    <col min="16" max="256" width="9" style="2"/>
    <col min="257" max="257" width="8.25" style="2" customWidth="1"/>
    <col min="258" max="258" width="9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9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9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9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9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9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9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9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9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9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9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9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9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9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9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9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9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9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9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9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9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9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9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9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9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9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9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9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9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9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9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9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9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9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9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9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9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9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9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9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9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9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9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9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9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9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9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9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9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9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9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9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9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9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9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9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9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9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9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9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9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9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9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24.95" customHeight="1" x14ac:dyDescent="0.2">
      <c r="A1" s="1" t="s">
        <v>55</v>
      </c>
    </row>
    <row r="2" spans="1:16" ht="24.95" customHeight="1" x14ac:dyDescent="0.2">
      <c r="A2" s="39" t="s">
        <v>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ht="24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25" t="s">
        <v>57</v>
      </c>
    </row>
    <row r="4" spans="1:16" ht="24.95" customHeight="1" x14ac:dyDescent="0.2">
      <c r="A4" s="40" t="s">
        <v>58</v>
      </c>
      <c r="B4" s="42" t="s">
        <v>59</v>
      </c>
      <c r="C4" s="43"/>
      <c r="D4" s="43"/>
      <c r="E4" s="43"/>
      <c r="F4" s="43"/>
      <c r="G4" s="44"/>
      <c r="H4" s="42" t="s">
        <v>60</v>
      </c>
      <c r="I4" s="43"/>
      <c r="J4" s="43"/>
      <c r="K4" s="43"/>
      <c r="L4" s="43"/>
      <c r="M4" s="26"/>
      <c r="N4" s="40" t="s">
        <v>61</v>
      </c>
    </row>
    <row r="5" spans="1:16" ht="24.95" customHeight="1" x14ac:dyDescent="0.2">
      <c r="A5" s="41"/>
      <c r="B5" s="27" t="s">
        <v>62</v>
      </c>
      <c r="C5" s="28" t="s">
        <v>63</v>
      </c>
      <c r="D5" s="27" t="s">
        <v>64</v>
      </c>
      <c r="E5" s="27" t="s">
        <v>65</v>
      </c>
      <c r="F5" s="27" t="s">
        <v>66</v>
      </c>
      <c r="G5" s="29" t="s">
        <v>67</v>
      </c>
      <c r="H5" s="27" t="s">
        <v>62</v>
      </c>
      <c r="I5" s="27" t="s">
        <v>68</v>
      </c>
      <c r="J5" s="28" t="s">
        <v>63</v>
      </c>
      <c r="K5" s="30" t="s">
        <v>64</v>
      </c>
      <c r="L5" s="31" t="s">
        <v>66</v>
      </c>
      <c r="M5" s="27" t="s">
        <v>67</v>
      </c>
      <c r="N5" s="41"/>
    </row>
    <row r="6" spans="1:16" ht="24.95" customHeight="1" x14ac:dyDescent="0.2">
      <c r="A6" s="5" t="s">
        <v>69</v>
      </c>
      <c r="B6" s="32">
        <v>143.53606583999999</v>
      </c>
      <c r="C6" s="32">
        <v>9.5505197200000005</v>
      </c>
      <c r="D6" s="32">
        <v>40.144547719999998</v>
      </c>
      <c r="E6" s="32">
        <v>0.12307016</v>
      </c>
      <c r="F6" s="32">
        <f t="shared" ref="F6:F11" si="0">SUM(B6:E6)</f>
        <v>193.35420343999999</v>
      </c>
      <c r="G6" s="32">
        <f>F6</f>
        <v>193.35420343999999</v>
      </c>
      <c r="H6" s="32">
        <v>98.727195589999994</v>
      </c>
      <c r="I6" s="32">
        <v>81.749861440000004</v>
      </c>
      <c r="J6" s="32">
        <v>9.4554502599999992</v>
      </c>
      <c r="K6" s="32">
        <v>4.3663230000000001E-3</v>
      </c>
      <c r="L6" s="32">
        <f>SUM(H6:K6)</f>
        <v>189.93687361299999</v>
      </c>
      <c r="M6" s="32">
        <f>L6</f>
        <v>189.93687361299999</v>
      </c>
      <c r="N6" s="32">
        <f>F6+L6</f>
        <v>383.29107705299998</v>
      </c>
      <c r="O6" s="7"/>
    </row>
    <row r="7" spans="1:16" ht="24.95" customHeight="1" x14ac:dyDescent="0.2">
      <c r="A7" s="5" t="s">
        <v>70</v>
      </c>
      <c r="B7" s="32">
        <v>90.748123300000003</v>
      </c>
      <c r="C7" s="32">
        <v>9.8044123499999998</v>
      </c>
      <c r="D7" s="32">
        <v>30.55198291</v>
      </c>
      <c r="E7" s="32">
        <v>8.0142980000000003E-2</v>
      </c>
      <c r="F7" s="32">
        <f t="shared" si="0"/>
        <v>131.18466154000001</v>
      </c>
      <c r="G7" s="32">
        <f>G6+F7</f>
        <v>324.53886497999997</v>
      </c>
      <c r="H7" s="32">
        <v>61.705585589999998</v>
      </c>
      <c r="I7" s="32">
        <v>55.509142320000002</v>
      </c>
      <c r="J7" s="32">
        <v>8.1906684399999996</v>
      </c>
      <c r="K7" s="32">
        <v>3.1014749999999998E-3</v>
      </c>
      <c r="L7" s="32">
        <f t="shared" ref="L7:L11" si="1">SUM(H7:K7)</f>
        <v>125.40849782499998</v>
      </c>
      <c r="M7" s="32">
        <f>M6+L7</f>
        <v>315.34537143799997</v>
      </c>
      <c r="N7" s="32">
        <f>F7+L7</f>
        <v>256.59315936500002</v>
      </c>
      <c r="O7" s="7"/>
    </row>
    <row r="8" spans="1:16" ht="24.95" customHeight="1" x14ac:dyDescent="0.2">
      <c r="A8" s="5" t="s">
        <v>71</v>
      </c>
      <c r="B8" s="32">
        <v>143.69828894599999</v>
      </c>
      <c r="C8" s="32">
        <v>10.22167917</v>
      </c>
      <c r="D8" s="32">
        <v>43.909614199000004</v>
      </c>
      <c r="E8" s="32">
        <v>0.11930946000000001</v>
      </c>
      <c r="F8" s="32">
        <f t="shared" si="0"/>
        <v>197.94889177499999</v>
      </c>
      <c r="G8" s="32">
        <f>G7+F8</f>
        <v>522.48775675499996</v>
      </c>
      <c r="H8" s="32">
        <v>101.89031684</v>
      </c>
      <c r="I8" s="32">
        <v>89.789771160000001</v>
      </c>
      <c r="J8" s="32">
        <v>12.227288619999999</v>
      </c>
      <c r="K8" s="32">
        <v>9.9890599999999993E-3</v>
      </c>
      <c r="L8" s="32">
        <f t="shared" si="1"/>
        <v>203.91736568000002</v>
      </c>
      <c r="M8" s="32">
        <f>M7+L8</f>
        <v>519.26273711800002</v>
      </c>
      <c r="N8" s="32">
        <f>F8+L8</f>
        <v>401.86625745499998</v>
      </c>
      <c r="P8" s="8"/>
    </row>
    <row r="9" spans="1:16" ht="24.95" customHeight="1" x14ac:dyDescent="0.2">
      <c r="A9" s="5" t="s">
        <v>72</v>
      </c>
      <c r="B9" s="32">
        <v>146.56825537399999</v>
      </c>
      <c r="C9" s="32">
        <v>9.6528333600000007</v>
      </c>
      <c r="D9" s="32">
        <v>40.766396828399998</v>
      </c>
      <c r="E9" s="32">
        <v>0.10550917999999999</v>
      </c>
      <c r="F9" s="32">
        <f t="shared" si="0"/>
        <v>197.09299474239998</v>
      </c>
      <c r="G9" s="32">
        <f>G8+F9</f>
        <v>719.58075149739989</v>
      </c>
      <c r="H9" s="32">
        <v>102.97134880999999</v>
      </c>
      <c r="I9" s="32">
        <v>107.8469138</v>
      </c>
      <c r="J9" s="32">
        <v>9.1208856300000001</v>
      </c>
      <c r="K9" s="32">
        <v>1.9757433000000001E-2</v>
      </c>
      <c r="L9" s="32">
        <f t="shared" si="1"/>
        <v>219.95890567299998</v>
      </c>
      <c r="M9" s="32">
        <f t="shared" ref="M9:M11" si="2">SUM(M8+L9)</f>
        <v>739.22164279100002</v>
      </c>
      <c r="N9" s="32">
        <f t="shared" ref="N9:N10" si="3">SUM(F9+L9)</f>
        <v>417.05190041539993</v>
      </c>
    </row>
    <row r="10" spans="1:16" ht="24.95" customHeight="1" x14ac:dyDescent="0.2">
      <c r="A10" s="5" t="s">
        <v>73</v>
      </c>
      <c r="B10" s="32">
        <v>145.67231899999999</v>
      </c>
      <c r="C10" s="32">
        <v>9.3255289999999995</v>
      </c>
      <c r="D10" s="32">
        <v>40.460507999999997</v>
      </c>
      <c r="E10" s="32">
        <v>9.9394999999999997E-2</v>
      </c>
      <c r="F10" s="32">
        <f t="shared" si="0"/>
        <v>195.55775099999997</v>
      </c>
      <c r="G10" s="32">
        <f t="shared" ref="G10:G11" si="4">G9+F10</f>
        <v>915.13850249739983</v>
      </c>
      <c r="H10" s="32">
        <v>101.09632677</v>
      </c>
      <c r="I10" s="32">
        <v>101.28381607999999</v>
      </c>
      <c r="J10" s="32">
        <v>8.93903566</v>
      </c>
      <c r="K10" s="32">
        <v>1.3185914999999999E-2</v>
      </c>
      <c r="L10" s="32">
        <f t="shared" si="1"/>
        <v>211.33236442500001</v>
      </c>
      <c r="M10" s="32">
        <f t="shared" si="2"/>
        <v>950.55400721600006</v>
      </c>
      <c r="N10" s="32">
        <f t="shared" si="3"/>
        <v>406.89011542499998</v>
      </c>
    </row>
    <row r="11" spans="1:16" ht="24.95" customHeight="1" x14ac:dyDescent="0.2">
      <c r="A11" s="5" t="s">
        <v>74</v>
      </c>
      <c r="B11" s="32">
        <v>143.524644</v>
      </c>
      <c r="C11" s="32">
        <v>9.3972040000000003</v>
      </c>
      <c r="D11" s="32">
        <v>37.788589999999999</v>
      </c>
      <c r="E11" s="32">
        <v>9.5831E-2</v>
      </c>
      <c r="F11" s="32">
        <f t="shared" si="0"/>
        <v>190.80626899999999</v>
      </c>
      <c r="G11" s="32">
        <f t="shared" si="4"/>
        <v>1105.9447714973999</v>
      </c>
      <c r="H11" s="32">
        <v>91.163667000000004</v>
      </c>
      <c r="I11" s="32">
        <v>294.86309699999998</v>
      </c>
      <c r="J11" s="32">
        <v>9.449897</v>
      </c>
      <c r="K11" s="33">
        <v>4.9649999999999998E-3</v>
      </c>
      <c r="L11" s="32">
        <f t="shared" si="1"/>
        <v>395.48162600000001</v>
      </c>
      <c r="M11" s="32">
        <f t="shared" si="2"/>
        <v>1346.035633216</v>
      </c>
      <c r="N11" s="32">
        <f>SUM(F11+L11)</f>
        <v>586.28789499999993</v>
      </c>
    </row>
    <row r="12" spans="1:16" ht="24.95" customHeight="1" x14ac:dyDescent="0.2">
      <c r="A12" s="5" t="s">
        <v>75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6" ht="24.95" customHeight="1" x14ac:dyDescent="0.2">
      <c r="A13" s="5" t="s">
        <v>76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6" ht="24.95" customHeight="1" x14ac:dyDescent="0.2">
      <c r="A14" s="5" t="s">
        <v>77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6" ht="24.95" customHeight="1" x14ac:dyDescent="0.2">
      <c r="A15" s="5" t="s">
        <v>78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6" ht="24.95" customHeight="1" x14ac:dyDescent="0.2">
      <c r="A16" s="5" t="s">
        <v>79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24.95" customHeight="1" x14ac:dyDescent="0.2">
      <c r="A17" s="5" t="s">
        <v>80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24.95" customHeight="1" x14ac:dyDescent="0.2">
      <c r="A18" s="27" t="s">
        <v>81</v>
      </c>
      <c r="B18" s="32">
        <f>SUM(B6:B17)</f>
        <v>813.74769645999993</v>
      </c>
      <c r="C18" s="32">
        <f>SUM(C6:C17)</f>
        <v>57.952177599999999</v>
      </c>
      <c r="D18" s="32">
        <f>SUM(D6:D17)</f>
        <v>233.62163965740001</v>
      </c>
      <c r="E18" s="32">
        <f>SUM(E6:E17)</f>
        <v>0.62325777999999998</v>
      </c>
      <c r="F18" s="32">
        <f>SUM(F6:F17)</f>
        <v>1105.9447714973999</v>
      </c>
      <c r="G18" s="32">
        <f>G11</f>
        <v>1105.9447714973999</v>
      </c>
      <c r="H18" s="32">
        <f>SUM(H6:H17)</f>
        <v>557.55444060000002</v>
      </c>
      <c r="I18" s="32">
        <f>SUM(I6:I17)</f>
        <v>731.04260180000006</v>
      </c>
      <c r="J18" s="32">
        <f>SUM(J6:J17)</f>
        <v>57.383225610000004</v>
      </c>
      <c r="K18" s="32">
        <f>SUM(K6:K17)</f>
        <v>5.5365205999999993E-2</v>
      </c>
      <c r="L18" s="32">
        <f>SUM(L6:L17)</f>
        <v>1346.035633216</v>
      </c>
      <c r="M18" s="32">
        <f>M11</f>
        <v>1346.035633216</v>
      </c>
      <c r="N18" s="32">
        <f>SUM(N6:N17)</f>
        <v>2451.9804047133994</v>
      </c>
    </row>
    <row r="19" spans="1:14" ht="24.95" customHeight="1" x14ac:dyDescent="0.2">
      <c r="N19" s="10"/>
    </row>
    <row r="20" spans="1:14" ht="24.95" customHeight="1" x14ac:dyDescent="0.2">
      <c r="D20" s="7"/>
      <c r="K20" s="7"/>
    </row>
    <row r="22" spans="1:14" ht="24.95" customHeight="1" x14ac:dyDescent="0.2">
      <c r="G22" s="7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19" sqref="I19"/>
    </sheetView>
  </sheetViews>
  <sheetFormatPr defaultRowHeight="20.100000000000001" customHeight="1" x14ac:dyDescent="0.2"/>
  <cols>
    <col min="1" max="1" width="21.875" customWidth="1"/>
    <col min="2" max="2" width="16.125" customWidth="1"/>
    <col min="3" max="3" width="15.875" customWidth="1"/>
    <col min="4" max="4" width="12.875" customWidth="1"/>
    <col min="5" max="5" width="12.375" customWidth="1"/>
    <col min="6" max="6" width="16" customWidth="1"/>
    <col min="7" max="7" width="14.125" customWidth="1"/>
    <col min="8" max="8" width="15.125" customWidth="1"/>
  </cols>
  <sheetData>
    <row r="1" spans="1:8" ht="20.100000000000001" customHeight="1" x14ac:dyDescent="0.2">
      <c r="A1" s="1" t="s">
        <v>6</v>
      </c>
      <c r="B1" s="2"/>
      <c r="C1" s="2"/>
      <c r="D1" s="2"/>
      <c r="E1" s="2"/>
      <c r="F1" s="2"/>
      <c r="G1" s="2"/>
      <c r="H1" s="2"/>
    </row>
    <row r="2" spans="1:8" ht="20.100000000000001" customHeight="1" x14ac:dyDescent="0.2">
      <c r="A2" s="45" t="s">
        <v>82</v>
      </c>
      <c r="B2" s="45"/>
      <c r="C2" s="45"/>
      <c r="D2" s="45"/>
      <c r="E2" s="45"/>
      <c r="F2" s="45"/>
      <c r="G2" s="45"/>
      <c r="H2" s="45"/>
    </row>
    <row r="3" spans="1:8" ht="20.100000000000001" customHeight="1" x14ac:dyDescent="0.2">
      <c r="A3" s="11"/>
      <c r="B3" s="11"/>
      <c r="C3" s="11"/>
      <c r="D3" s="12"/>
      <c r="E3" s="12"/>
      <c r="F3" s="11"/>
      <c r="G3" s="11"/>
      <c r="H3" s="11" t="s">
        <v>0</v>
      </c>
    </row>
    <row r="4" spans="1:8" ht="20.100000000000001" customHeight="1" x14ac:dyDescent="0.2">
      <c r="A4" s="46" t="s">
        <v>83</v>
      </c>
      <c r="B4" s="46" t="s">
        <v>84</v>
      </c>
      <c r="C4" s="46"/>
      <c r="D4" s="46"/>
      <c r="E4" s="46"/>
      <c r="F4" s="46" t="s">
        <v>7</v>
      </c>
      <c r="G4" s="46"/>
      <c r="H4" s="46"/>
    </row>
    <row r="5" spans="1:8" ht="20.100000000000001" customHeight="1" x14ac:dyDescent="0.2">
      <c r="A5" s="46"/>
      <c r="B5" s="24" t="s">
        <v>8</v>
      </c>
      <c r="C5" s="24" t="s">
        <v>85</v>
      </c>
      <c r="D5" s="13" t="s">
        <v>9</v>
      </c>
      <c r="E5" s="13" t="s">
        <v>10</v>
      </c>
      <c r="F5" s="24" t="s">
        <v>8</v>
      </c>
      <c r="G5" s="24" t="s">
        <v>85</v>
      </c>
      <c r="H5" s="13" t="s">
        <v>9</v>
      </c>
    </row>
    <row r="6" spans="1:8" ht="20.100000000000001" customHeight="1" x14ac:dyDescent="0.2">
      <c r="A6" s="14" t="s">
        <v>86</v>
      </c>
      <c r="B6" s="6">
        <f>SUM(B7:B10)</f>
        <v>190.80626899999999</v>
      </c>
      <c r="C6" s="34">
        <v>178.23723808</v>
      </c>
      <c r="D6" s="15">
        <f>(B6-C6)/C6</f>
        <v>7.0518546266737508E-2</v>
      </c>
      <c r="E6" s="15">
        <f>(B6-'[1]2018年5月'!B2)/'[1]2018年5月'!B2</f>
        <v>-2.4297078360243477E-2</v>
      </c>
      <c r="F6" s="6">
        <f>SUM(F7:F10)</f>
        <v>1105.9447714973999</v>
      </c>
      <c r="G6" s="35">
        <v>1061.1252254459</v>
      </c>
      <c r="H6" s="15">
        <f>(F6-G6)/G6</f>
        <v>4.2237753826525087E-2</v>
      </c>
    </row>
    <row r="7" spans="1:8" ht="20.100000000000001" customHeight="1" x14ac:dyDescent="0.2">
      <c r="A7" s="16" t="s">
        <v>11</v>
      </c>
      <c r="B7" s="6">
        <v>143.524644</v>
      </c>
      <c r="C7" s="34">
        <v>130.37799336</v>
      </c>
      <c r="D7" s="15">
        <f t="shared" ref="D7:D18" si="0">(B7-C7)/C7</f>
        <v>0.10083489016201859</v>
      </c>
      <c r="E7" s="15">
        <f>(B7-'[1]2018年5月'!B3)/'[1]2018年5月'!B3</f>
        <v>-1.4743192218969156E-2</v>
      </c>
      <c r="F7" s="6">
        <v>813.74769645999993</v>
      </c>
      <c r="G7" s="35">
        <v>764.03155421999998</v>
      </c>
      <c r="H7" s="15">
        <f>(F7-G7)/G7</f>
        <v>6.5070797096535071E-2</v>
      </c>
    </row>
    <row r="8" spans="1:8" ht="20.100000000000001" customHeight="1" x14ac:dyDescent="0.2">
      <c r="A8" s="16" t="s">
        <v>87</v>
      </c>
      <c r="B8" s="6">
        <v>9.3972040000000003</v>
      </c>
      <c r="C8" s="34">
        <v>9.8765986999999988</v>
      </c>
      <c r="D8" s="15">
        <f>(B8-C8)/C8</f>
        <v>-4.8538440667838266E-2</v>
      </c>
      <c r="E8" s="15">
        <f>(B8-'[1]2018年5月'!B4)/'[1]2018年5月'!B4</f>
        <v>7.6858910631236923E-3</v>
      </c>
      <c r="F8" s="6">
        <v>57.952177599999999</v>
      </c>
      <c r="G8" s="35">
        <v>65.466022889999991</v>
      </c>
      <c r="H8" s="15">
        <f>(F8-G8)/G8</f>
        <v>-0.11477473288128734</v>
      </c>
    </row>
    <row r="9" spans="1:8" ht="20.100000000000001" customHeight="1" x14ac:dyDescent="0.2">
      <c r="A9" s="16" t="s">
        <v>12</v>
      </c>
      <c r="B9" s="6">
        <v>37.788589999999999</v>
      </c>
      <c r="C9" s="34">
        <v>37.816675780000004</v>
      </c>
      <c r="D9" s="15">
        <f>(B9-C9)/C9</f>
        <v>-7.4268241247313945E-4</v>
      </c>
      <c r="E9" s="15">
        <f>(B9-'[1]2018年5月'!B5)/'[1]2018年5月'!B5</f>
        <v>-6.6037678024210622E-2</v>
      </c>
      <c r="F9" s="6">
        <v>233.62163965740001</v>
      </c>
      <c r="G9" s="35">
        <v>230.69327202590003</v>
      </c>
      <c r="H9" s="15">
        <f>(F9-G9)/G9</f>
        <v>1.2693771282463807E-2</v>
      </c>
    </row>
    <row r="10" spans="1:8" ht="20.100000000000001" customHeight="1" x14ac:dyDescent="0.2">
      <c r="A10" s="16" t="s">
        <v>13</v>
      </c>
      <c r="B10" s="6">
        <v>9.5831E-2</v>
      </c>
      <c r="C10" s="34">
        <v>0.16597023999999999</v>
      </c>
      <c r="D10" s="15">
        <f>(B10-C10)/C10</f>
        <v>-0.42260130490863901</v>
      </c>
      <c r="E10" s="15">
        <f>(B10-'[1]2018年5月'!B6)/'[1]2018年5月'!B6</f>
        <v>-3.5856934453443311E-2</v>
      </c>
      <c r="F10" s="6">
        <v>0.62325777999999998</v>
      </c>
      <c r="G10" s="35">
        <v>0.93437630999999999</v>
      </c>
      <c r="H10" s="15">
        <f>(F10-G10)/G10</f>
        <v>-0.33296919738900488</v>
      </c>
    </row>
    <row r="11" spans="1:8" ht="20.100000000000001" customHeight="1" x14ac:dyDescent="0.2">
      <c r="A11" s="14" t="s">
        <v>14</v>
      </c>
      <c r="B11" s="6">
        <f>SUM(B12:B15)</f>
        <v>395.48162600000001</v>
      </c>
      <c r="C11" s="34">
        <v>160.18497075789998</v>
      </c>
      <c r="D11" s="15">
        <f t="shared" si="0"/>
        <v>1.468905941230418</v>
      </c>
      <c r="E11" s="15">
        <f>(B11-'[1]2018年5月'!B7)/'[1]2018年5月'!B7</f>
        <v>0.87137274064026737</v>
      </c>
      <c r="F11" s="6">
        <f>SUM(F12:F15)</f>
        <v>1346.0356332160002</v>
      </c>
      <c r="G11" s="35">
        <v>989.17195884039995</v>
      </c>
      <c r="H11" s="15">
        <f t="shared" ref="H11:H18" si="1">(F11-G11)/G11</f>
        <v>0.36077010795367598</v>
      </c>
    </row>
    <row r="12" spans="1:8" ht="20.100000000000001" customHeight="1" x14ac:dyDescent="0.2">
      <c r="A12" s="17" t="s">
        <v>15</v>
      </c>
      <c r="B12" s="6">
        <v>91.163667000000004</v>
      </c>
      <c r="C12" s="34">
        <v>85.897840619999997</v>
      </c>
      <c r="D12" s="15">
        <f t="shared" si="0"/>
        <v>6.1303361551255806E-2</v>
      </c>
      <c r="E12" s="15">
        <f>(B12-'[1]2018年5月'!B8)/'[1]2018年5月'!B8</f>
        <v>-9.824946254078426E-2</v>
      </c>
      <c r="F12" s="6">
        <v>557.55444060000002</v>
      </c>
      <c r="G12" s="35">
        <v>519.82503896000003</v>
      </c>
      <c r="H12" s="15">
        <f t="shared" si="1"/>
        <v>7.2580962462839793E-2</v>
      </c>
    </row>
    <row r="13" spans="1:8" ht="20.100000000000001" customHeight="1" x14ac:dyDescent="0.2">
      <c r="A13" s="17" t="s">
        <v>16</v>
      </c>
      <c r="B13" s="6">
        <v>294.86309699999998</v>
      </c>
      <c r="C13" s="34">
        <v>63.456661539999999</v>
      </c>
      <c r="D13" s="15">
        <f t="shared" si="0"/>
        <v>3.6466846796554622</v>
      </c>
      <c r="E13" s="15">
        <f>(B13-'[1]2018年5月'!B9)/'[1]2018年5月'!B9</f>
        <v>1.9112557999108122</v>
      </c>
      <c r="F13" s="6">
        <v>731.04260180000006</v>
      </c>
      <c r="G13" s="35">
        <v>405.71403531999999</v>
      </c>
      <c r="H13" s="15">
        <f t="shared" si="1"/>
        <v>0.80186667987318394</v>
      </c>
    </row>
    <row r="14" spans="1:8" ht="20.100000000000001" customHeight="1" x14ac:dyDescent="0.2">
      <c r="A14" s="17" t="s">
        <v>5</v>
      </c>
      <c r="B14" s="6">
        <v>9.449897</v>
      </c>
      <c r="C14" s="34">
        <v>10.824535526900004</v>
      </c>
      <c r="D14" s="15">
        <f>(B14-C14)/C14</f>
        <v>-0.12699284172368372</v>
      </c>
      <c r="E14" s="15">
        <f>(B14-'[1]2018年5月'!B10)/'[1]2018年5月'!B10</f>
        <v>5.7149491223754657E-2</v>
      </c>
      <c r="F14" s="6">
        <v>57.383225610000004</v>
      </c>
      <c r="G14" s="35">
        <v>63.581762291400011</v>
      </c>
      <c r="H14" s="15">
        <f t="shared" si="1"/>
        <v>-9.7489224236843988E-2</v>
      </c>
    </row>
    <row r="15" spans="1:8" ht="20.100000000000001" customHeight="1" x14ac:dyDescent="0.2">
      <c r="A15" s="17" t="s">
        <v>1</v>
      </c>
      <c r="B15" s="9">
        <v>4.9649999999999998E-3</v>
      </c>
      <c r="C15" s="36">
        <v>5.9330709999999998E-3</v>
      </c>
      <c r="D15" s="15">
        <f>(B15-C15)/C15</f>
        <v>-0.16316524781179934</v>
      </c>
      <c r="E15" s="15">
        <f>(B15-'[1]2018年5月'!B11)/'[1]2018年5月'!B11</f>
        <v>-0.62346185304546553</v>
      </c>
      <c r="F15" s="9">
        <v>5.5365205999999993E-2</v>
      </c>
      <c r="G15" s="35">
        <v>5.1122268999999998E-2</v>
      </c>
      <c r="H15" s="15">
        <f t="shared" si="1"/>
        <v>8.2995866243730204E-2</v>
      </c>
    </row>
    <row r="16" spans="1:8" ht="20.100000000000001" customHeight="1" x14ac:dyDescent="0.2">
      <c r="A16" s="14" t="s">
        <v>2</v>
      </c>
      <c r="B16" s="6">
        <f>B6+B11</f>
        <v>586.28789499999993</v>
      </c>
      <c r="C16" s="34">
        <v>338.42220883789997</v>
      </c>
      <c r="D16" s="15">
        <f t="shared" si="0"/>
        <v>0.73241554392437802</v>
      </c>
      <c r="E16" s="15">
        <f>(B16-'[1]2018年5月'!B12)/'[1]2018年5月'!B12</f>
        <v>0.44089982227171465</v>
      </c>
      <c r="F16" s="6">
        <f>F6+F11</f>
        <v>2451.9804047134003</v>
      </c>
      <c r="G16" s="35">
        <v>2050.2971842862999</v>
      </c>
      <c r="H16" s="15">
        <f t="shared" si="1"/>
        <v>0.19591463301303061</v>
      </c>
    </row>
    <row r="17" spans="1:8" ht="20.100000000000001" customHeight="1" x14ac:dyDescent="0.2">
      <c r="A17" s="17" t="s">
        <v>3</v>
      </c>
      <c r="B17" s="6">
        <f>B7+B12</f>
        <v>234.688311</v>
      </c>
      <c r="C17" s="34">
        <v>216.27583398000002</v>
      </c>
      <c r="D17" s="15">
        <f>(B17-C17)/C17</f>
        <v>8.5134231972041161E-2</v>
      </c>
      <c r="E17" s="15">
        <f>(B17-'[1]2018年5月'!B13)/'[1]2018年5月'!B13</f>
        <v>-4.8954091117635025E-2</v>
      </c>
      <c r="F17" s="6">
        <f>F7+F12</f>
        <v>1371.3021370599999</v>
      </c>
      <c r="G17" s="35">
        <v>1283.8565931799999</v>
      </c>
      <c r="H17" s="15">
        <f t="shared" si="1"/>
        <v>6.8111613356601722E-2</v>
      </c>
    </row>
    <row r="18" spans="1:8" ht="20.100000000000001" customHeight="1" x14ac:dyDescent="0.2">
      <c r="A18" s="17" t="s">
        <v>88</v>
      </c>
      <c r="B18" s="6">
        <f>B13</f>
        <v>294.86309699999998</v>
      </c>
      <c r="C18" s="34">
        <v>63.456661539999999</v>
      </c>
      <c r="D18" s="15">
        <f t="shared" si="0"/>
        <v>3.6466846796554622</v>
      </c>
      <c r="E18" s="15">
        <f>(B18-'[1]2018年5月'!B14)/'[1]2018年5月'!B14</f>
        <v>1.9112557999108122</v>
      </c>
      <c r="F18" s="6">
        <f>F13</f>
        <v>731.04260180000006</v>
      </c>
      <c r="G18" s="35">
        <v>405.71403531999999</v>
      </c>
      <c r="H18" s="15">
        <f t="shared" si="1"/>
        <v>0.80186667987318394</v>
      </c>
    </row>
    <row r="19" spans="1:8" ht="20.100000000000001" customHeight="1" x14ac:dyDescent="0.2">
      <c r="A19" s="17" t="s">
        <v>89</v>
      </c>
      <c r="B19" s="6">
        <f>B8+B14</f>
        <v>18.847101000000002</v>
      </c>
      <c r="C19" s="34">
        <v>20.701134226900002</v>
      </c>
      <c r="D19" s="15">
        <f>(B19-C19)/C19</f>
        <v>-8.9561915138484757E-2</v>
      </c>
      <c r="E19" s="15">
        <f>(B19-'[1]2018年5月'!B15)/'[1]2018年5月'!B15</f>
        <v>3.1894345736899941E-2</v>
      </c>
      <c r="F19" s="6">
        <f>F8+F14</f>
        <v>115.33540321000001</v>
      </c>
      <c r="G19" s="35">
        <v>129.0477851814</v>
      </c>
      <c r="H19" s="15">
        <f>(F19-G19)/G19</f>
        <v>-0.10625817368445928</v>
      </c>
    </row>
    <row r="20" spans="1:8" ht="20.100000000000001" customHeight="1" x14ac:dyDescent="0.2">
      <c r="A20" s="17" t="s">
        <v>90</v>
      </c>
      <c r="B20" s="6">
        <f>B9+B15</f>
        <v>37.793554999999998</v>
      </c>
      <c r="C20" s="34">
        <v>37.822608851000005</v>
      </c>
      <c r="D20" s="15">
        <f>(B20-C20)/C20</f>
        <v>-7.6816094612784506E-4</v>
      </c>
      <c r="E20" s="15">
        <f>(B20-'[1]2018年5月'!B16)/'[1]2018年5月'!B16</f>
        <v>-6.6219281112038841E-2</v>
      </c>
      <c r="F20" s="6">
        <f>F9+F15</f>
        <v>233.67700486340001</v>
      </c>
      <c r="G20" s="35">
        <v>230.74439429490002</v>
      </c>
      <c r="H20" s="15">
        <f>(F20-G20)/G20</f>
        <v>1.2709346970102378E-2</v>
      </c>
    </row>
    <row r="21" spans="1:8" ht="20.100000000000001" customHeight="1" x14ac:dyDescent="0.2">
      <c r="A21" s="17" t="s">
        <v>4</v>
      </c>
      <c r="B21" s="6">
        <f>B10</f>
        <v>9.5831E-2</v>
      </c>
      <c r="C21" s="34">
        <v>0.16597023999999999</v>
      </c>
      <c r="D21" s="15">
        <f>(B21-C21)/C21</f>
        <v>-0.42260130490863901</v>
      </c>
      <c r="E21" s="15">
        <f>(B21-'[1]2018年5月'!B17)/'[1]2018年5月'!B17</f>
        <v>-3.5856934453443311E-2</v>
      </c>
      <c r="F21" s="6">
        <f>F10</f>
        <v>0.62325777999999998</v>
      </c>
      <c r="G21" s="35">
        <v>0.93437630999999999</v>
      </c>
      <c r="H21" s="15">
        <f>(F21-G21)/G21</f>
        <v>-0.33296919738900488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A2" sqref="A2:M2"/>
    </sheetView>
  </sheetViews>
  <sheetFormatPr defaultRowHeight="14.25" x14ac:dyDescent="0.2"/>
  <cols>
    <col min="2" max="2" width="10" customWidth="1"/>
    <col min="4" max="4" width="10.25" customWidth="1"/>
    <col min="6" max="6" width="10.25" customWidth="1"/>
    <col min="8" max="8" width="10.375" customWidth="1"/>
    <col min="10" max="10" width="11" customWidth="1"/>
    <col min="12" max="12" width="10.625" customWidth="1"/>
  </cols>
  <sheetData>
    <row r="1" spans="1:13" ht="16.5" customHeight="1" x14ac:dyDescent="0.3">
      <c r="A1" s="56" t="s">
        <v>95</v>
      </c>
      <c r="B1" s="37"/>
      <c r="C1" s="38"/>
      <c r="D1" s="37"/>
      <c r="E1" s="38"/>
      <c r="F1" s="37"/>
      <c r="G1" s="38"/>
      <c r="H1" s="37"/>
      <c r="I1" s="38"/>
      <c r="J1" s="37"/>
      <c r="K1" s="38"/>
      <c r="L1" s="37"/>
      <c r="M1" s="38"/>
    </row>
    <row r="2" spans="1:13" ht="19.5" x14ac:dyDescent="0.3">
      <c r="A2" s="50" t="s">
        <v>91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15" customHeight="1" x14ac:dyDescent="0.25">
      <c r="A3" s="18"/>
      <c r="B3" s="19"/>
      <c r="C3" s="20"/>
      <c r="D3" s="19"/>
      <c r="E3" s="20"/>
      <c r="F3" s="19"/>
      <c r="G3" s="20"/>
      <c r="H3" s="19"/>
      <c r="I3" s="20"/>
      <c r="J3" s="19"/>
      <c r="K3" s="20"/>
      <c r="L3" s="52" t="s">
        <v>48</v>
      </c>
      <c r="M3" s="52"/>
    </row>
    <row r="4" spans="1:13" ht="14.1" customHeight="1" x14ac:dyDescent="0.2">
      <c r="A4" s="46" t="s">
        <v>92</v>
      </c>
      <c r="B4" s="46" t="s">
        <v>49</v>
      </c>
      <c r="C4" s="53"/>
      <c r="D4" s="53"/>
      <c r="E4" s="53"/>
      <c r="F4" s="46" t="s">
        <v>50</v>
      </c>
      <c r="G4" s="53"/>
      <c r="H4" s="53"/>
      <c r="I4" s="53"/>
      <c r="J4" s="46" t="s">
        <v>51</v>
      </c>
      <c r="K4" s="53"/>
      <c r="L4" s="53"/>
      <c r="M4" s="53"/>
    </row>
    <row r="5" spans="1:13" ht="14.1" customHeight="1" x14ac:dyDescent="0.2">
      <c r="A5" s="46"/>
      <c r="B5" s="54" t="s">
        <v>84</v>
      </c>
      <c r="C5" s="55"/>
      <c r="D5" s="46" t="s">
        <v>7</v>
      </c>
      <c r="E5" s="53"/>
      <c r="F5" s="54" t="s">
        <v>84</v>
      </c>
      <c r="G5" s="55"/>
      <c r="H5" s="46" t="s">
        <v>7</v>
      </c>
      <c r="I5" s="53"/>
      <c r="J5" s="54" t="s">
        <v>84</v>
      </c>
      <c r="K5" s="55"/>
      <c r="L5" s="46" t="s">
        <v>7</v>
      </c>
      <c r="M5" s="53"/>
    </row>
    <row r="6" spans="1:13" ht="14.1" customHeight="1" x14ac:dyDescent="0.2">
      <c r="A6" s="46"/>
      <c r="B6" s="47" t="s">
        <v>17</v>
      </c>
      <c r="C6" s="21" t="s">
        <v>53</v>
      </c>
      <c r="D6" s="48" t="s">
        <v>54</v>
      </c>
      <c r="E6" s="21" t="s">
        <v>53</v>
      </c>
      <c r="F6" s="47" t="s">
        <v>17</v>
      </c>
      <c r="G6" s="21" t="s">
        <v>53</v>
      </c>
      <c r="H6" s="47" t="s">
        <v>54</v>
      </c>
      <c r="I6" s="21" t="s">
        <v>53</v>
      </c>
      <c r="J6" s="47" t="s">
        <v>17</v>
      </c>
      <c r="K6" s="21" t="s">
        <v>53</v>
      </c>
      <c r="L6" s="47" t="s">
        <v>54</v>
      </c>
      <c r="M6" s="21" t="s">
        <v>53</v>
      </c>
    </row>
    <row r="7" spans="1:13" ht="14.1" customHeight="1" x14ac:dyDescent="0.2">
      <c r="A7" s="46"/>
      <c r="B7" s="47"/>
      <c r="C7" s="22" t="s">
        <v>93</v>
      </c>
      <c r="D7" s="49"/>
      <c r="E7" s="22" t="s">
        <v>93</v>
      </c>
      <c r="F7" s="47"/>
      <c r="G7" s="22" t="s">
        <v>93</v>
      </c>
      <c r="H7" s="47"/>
      <c r="I7" s="22" t="s">
        <v>93</v>
      </c>
      <c r="J7" s="47"/>
      <c r="K7" s="22" t="s">
        <v>93</v>
      </c>
      <c r="L7" s="47"/>
      <c r="M7" s="22" t="s">
        <v>93</v>
      </c>
    </row>
    <row r="8" spans="1:13" ht="14.1" customHeight="1" x14ac:dyDescent="0.2">
      <c r="A8" s="24" t="s">
        <v>52</v>
      </c>
      <c r="B8" s="23">
        <v>35284.04</v>
      </c>
      <c r="C8" s="23">
        <f>(B8-[2]与17年同期销量比较!B7)/[2]与17年同期销量比较!B7*100</f>
        <v>-7.4858139525676295</v>
      </c>
      <c r="D8" s="23">
        <v>231253.74</v>
      </c>
      <c r="E8" s="23">
        <f>(D8-[2]与17年同期销量比较!D7)/[2]与17年同期销量比较!D7*100</f>
        <v>1.67538325486096</v>
      </c>
      <c r="F8" s="23">
        <v>85217.580100000006</v>
      </c>
      <c r="G8" s="23">
        <f>(F8-[2]与17年同期销量比较!F7)/[2]与17年同期销量比较!F7*100</f>
        <v>84.54382098839794</v>
      </c>
      <c r="H8" s="23">
        <v>326947.33970000001</v>
      </c>
      <c r="I8" s="23">
        <f>(H8-[2]与17年同期销量比较!H7)/[2]与17年同期销量比较!H7*100</f>
        <v>7.5796164368020129</v>
      </c>
      <c r="J8" s="23">
        <f>B8+F8</f>
        <v>120501.6201</v>
      </c>
      <c r="K8" s="23">
        <f>(J8-[2]与17年同期销量比较!J7)/[2]与17年同期销量比较!J7*100</f>
        <v>42.91585442531084</v>
      </c>
      <c r="L8" s="23">
        <f>D8+H8</f>
        <v>558201.0797</v>
      </c>
      <c r="M8" s="23">
        <f>(L8-[2]与17年同期销量比较!L7)/[2]与17年同期销量比较!L7*100</f>
        <v>5.0523470551337715</v>
      </c>
    </row>
    <row r="9" spans="1:13" ht="14.1" customHeight="1" x14ac:dyDescent="0.2">
      <c r="A9" s="24" t="s">
        <v>18</v>
      </c>
      <c r="B9" s="23">
        <v>30411.21</v>
      </c>
      <c r="C9" s="23">
        <f>(B9-[2]与17年同期销量比较!B8)/[2]与17年同期销量比较!B8*100</f>
        <v>-1.503674597516417</v>
      </c>
      <c r="D9" s="23">
        <v>199389.78</v>
      </c>
      <c r="E9" s="23">
        <f>(D9-[2]与17年同期销量比较!D8)/[2]与17年同期销量比较!D8*100</f>
        <v>1.6855385209818423</v>
      </c>
      <c r="F9" s="23">
        <v>87536.243900000001</v>
      </c>
      <c r="G9" s="23">
        <f>(F9-[2]与17年同期销量比较!F8)/[2]与17年同期销量比较!F8*100</f>
        <v>216.91728010296393</v>
      </c>
      <c r="H9" s="23">
        <v>245630.55239999999</v>
      </c>
      <c r="I9" s="23">
        <f>(H9-[2]与17年同期销量比较!H8)/[2]与17年同期销量比较!H8*100</f>
        <v>72.301465418317818</v>
      </c>
      <c r="J9" s="23">
        <f>B9+F9</f>
        <v>117947.45389999999</v>
      </c>
      <c r="K9" s="23">
        <f>(J9-[2]与17年同期销量比较!J8)/[2]与17年同期销量比较!J8*100</f>
        <v>101.6311553572373</v>
      </c>
      <c r="L9" s="23">
        <f>D9+H9</f>
        <v>445020.33239999996</v>
      </c>
      <c r="M9" s="23">
        <f>(L9-[2]与17年同期销量比较!L8)/[2]与17年同期销量比较!L8*100</f>
        <v>31.412710628122387</v>
      </c>
    </row>
    <row r="10" spans="1:13" ht="14.1" customHeight="1" x14ac:dyDescent="0.2">
      <c r="A10" s="24" t="s">
        <v>19</v>
      </c>
      <c r="B10" s="23">
        <v>44845.87</v>
      </c>
      <c r="C10" s="23">
        <f>(B10-[2]与17年同期销量比较!B9)/[2]与17年同期销量比较!B9*100</f>
        <v>-6.3533388060178053</v>
      </c>
      <c r="D10" s="23">
        <v>296057.57</v>
      </c>
      <c r="E10" s="23">
        <f>(D10-[2]与17年同期销量比较!D9)/[2]与17年同期销量比较!D9*100</f>
        <v>4.0153051890404505</v>
      </c>
      <c r="F10" s="23">
        <v>196175.34890000001</v>
      </c>
      <c r="G10" s="23">
        <f>(F10-[2]与17年同期销量比较!F9)/[2]与17年同期销量比较!F9*100</f>
        <v>201.55373628065522</v>
      </c>
      <c r="H10" s="23">
        <v>692762.8909</v>
      </c>
      <c r="I10" s="23">
        <f>(H10-[2]与17年同期销量比较!H9)/[2]与17年同期销量比较!H9*100</f>
        <v>30.176634543267706</v>
      </c>
      <c r="J10" s="23">
        <f t="shared" ref="J10:J39" si="0">B10+F10</f>
        <v>241021.21890000001</v>
      </c>
      <c r="K10" s="23">
        <f>(J10-[2]与17年同期销量比较!J9)/[2]与17年同期销量比较!J9*100</f>
        <v>113.40031071236227</v>
      </c>
      <c r="L10" s="23">
        <f t="shared" ref="L10:L39" si="1">D10+H10</f>
        <v>988820.46090000006</v>
      </c>
      <c r="M10" s="23">
        <f>(L10-[2]与17年同期销量比较!L9)/[2]与17年同期销量比较!L9*100</f>
        <v>21.060245767524744</v>
      </c>
    </row>
    <row r="11" spans="1:13" ht="14.1" customHeight="1" x14ac:dyDescent="0.2">
      <c r="A11" s="24" t="s">
        <v>20</v>
      </c>
      <c r="B11" s="23">
        <v>35064.410000000003</v>
      </c>
      <c r="C11" s="23">
        <f>(B11-[2]与17年同期销量比较!B10)/[2]与17年同期销量比较!B10*100</f>
        <v>-2.6698972162664116</v>
      </c>
      <c r="D11" s="23">
        <v>207690.65</v>
      </c>
      <c r="E11" s="23">
        <f>(D11-[2]与17年同期销量比较!D10)/[2]与17年同期销量比较!D10*100</f>
        <v>-1.6262834816849574</v>
      </c>
      <c r="F11" s="23">
        <v>73930.400200000004</v>
      </c>
      <c r="G11" s="23">
        <f>(F11-[2]与17年同期销量比较!F10)/[2]与17年同期销量比较!F10*100</f>
        <v>220.30520878914649</v>
      </c>
      <c r="H11" s="23">
        <v>206657.30129999999</v>
      </c>
      <c r="I11" s="23">
        <f>(H11-[2]与17年同期销量比较!H10)/[2]与17年同期销量比较!H10*100</f>
        <v>77.321889891144636</v>
      </c>
      <c r="J11" s="23">
        <f t="shared" si="0"/>
        <v>108994.81020000001</v>
      </c>
      <c r="K11" s="23">
        <f>(J11-[2]与17年同期销量比较!J10)/[2]与17年同期销量比较!J10*100</f>
        <v>84.400949779813288</v>
      </c>
      <c r="L11" s="23">
        <f t="shared" si="1"/>
        <v>414347.95129999996</v>
      </c>
      <c r="M11" s="23">
        <f>(L11-[2]与17年同期销量比较!L10)/[2]与17年同期销量比较!L10*100</f>
        <v>26.45369882813441</v>
      </c>
    </row>
    <row r="12" spans="1:13" ht="14.1" customHeight="1" x14ac:dyDescent="0.2">
      <c r="A12" s="24" t="s">
        <v>21</v>
      </c>
      <c r="B12" s="23">
        <v>65031.46</v>
      </c>
      <c r="C12" s="23">
        <f>(B12-[2]与17年同期销量比较!B11)/[2]与17年同期销量比较!B11*100</f>
        <v>38.449515753831172</v>
      </c>
      <c r="D12" s="23">
        <v>331547.88</v>
      </c>
      <c r="E12" s="23">
        <f>(D12-[2]与17年同期销量比较!D11)/[2]与17年同期销量比较!D11*100</f>
        <v>0.73817640054829148</v>
      </c>
      <c r="F12" s="23">
        <v>104867.683</v>
      </c>
      <c r="G12" s="23">
        <f>(F12-[2]与17年同期销量比较!F11)/[2]与17年同期销量比较!F11*100</f>
        <v>207.0483680086009</v>
      </c>
      <c r="H12" s="23">
        <v>320582.31469999999</v>
      </c>
      <c r="I12" s="23">
        <f>(H12-[2]与17年同期销量比较!H11)/[2]与17年同期销量比较!H11*100</f>
        <v>42.701333611297265</v>
      </c>
      <c r="J12" s="23">
        <f t="shared" si="0"/>
        <v>169899.14300000001</v>
      </c>
      <c r="K12" s="23">
        <f>(J12-[2]与17年同期销量比较!J11)/[2]与17年同期销量比较!J11*100</f>
        <v>109.42956478162212</v>
      </c>
      <c r="L12" s="23">
        <f t="shared" si="1"/>
        <v>652130.19469999999</v>
      </c>
      <c r="M12" s="23">
        <f>(L12-[2]与17年同期销量比较!L11)/[2]与17年同期销量比较!L11*100</f>
        <v>17.76169929863574</v>
      </c>
    </row>
    <row r="13" spans="1:13" ht="14.1" customHeight="1" x14ac:dyDescent="0.2">
      <c r="A13" s="24" t="s">
        <v>22</v>
      </c>
      <c r="B13" s="23">
        <v>84002.92</v>
      </c>
      <c r="C13" s="23">
        <f>(B13-[2]与17年同期销量比较!B12)/[2]与17年同期销量比较!B12*100</f>
        <v>-0.25703308422256704</v>
      </c>
      <c r="D13" s="23">
        <v>540372.43000000005</v>
      </c>
      <c r="E13" s="23">
        <f>(D13-[2]与17年同期销量比较!D12)/[2]与17年同期销量比较!D12*100</f>
        <v>-0.58226662593134693</v>
      </c>
      <c r="F13" s="23">
        <v>108875.3092</v>
      </c>
      <c r="G13" s="23">
        <f>(F13-[2]与17年同期销量比较!F12)/[2]与17年同期销量比较!F12*100</f>
        <v>221.00292923960069</v>
      </c>
      <c r="H13" s="23">
        <v>341949.26280000003</v>
      </c>
      <c r="I13" s="23">
        <f>(H13-[2]与17年同期销量比较!H12)/[2]与17年同期销量比较!H12*100</f>
        <v>52.472084823709949</v>
      </c>
      <c r="J13" s="23">
        <f t="shared" si="0"/>
        <v>192878.2292</v>
      </c>
      <c r="K13" s="23">
        <f>(J13-[2]与17年同期销量比较!J12)/[2]与17年同期销量比较!J12*100</f>
        <v>63.267090821894492</v>
      </c>
      <c r="L13" s="23">
        <f t="shared" si="1"/>
        <v>882321.69280000008</v>
      </c>
      <c r="M13" s="23">
        <f>(L13-[2]与17年同期销量比较!L12)/[2]与17年同期销量比较!L12*100</f>
        <v>14.914463915268033</v>
      </c>
    </row>
    <row r="14" spans="1:13" ht="14.1" customHeight="1" x14ac:dyDescent="0.2">
      <c r="A14" s="24" t="s">
        <v>23</v>
      </c>
      <c r="B14" s="23">
        <v>41496.800000000003</v>
      </c>
      <c r="C14" s="23">
        <f>(B14-[2]与17年同期销量比较!B13)/[2]与17年同期销量比较!B13*100</f>
        <v>76.848917421104446</v>
      </c>
      <c r="D14" s="23">
        <v>234883.5</v>
      </c>
      <c r="E14" s="23">
        <f>(D14-[2]与17年同期销量比较!D13)/[2]与17年同期销量比较!D13*100</f>
        <v>41.040478306530794</v>
      </c>
      <c r="F14" s="23">
        <v>54990.5507</v>
      </c>
      <c r="G14" s="23">
        <f>(F14-[2]与17年同期销量比较!F13)/[2]与17年同期销量比较!F13*100</f>
        <v>107.70199675236501</v>
      </c>
      <c r="H14" s="23">
        <v>212286.679</v>
      </c>
      <c r="I14" s="23">
        <f>(H14-[2]与17年同期销量比较!H13)/[2]与17年同期销量比较!H13*100</f>
        <v>16.460515930339987</v>
      </c>
      <c r="J14" s="23">
        <f t="shared" si="0"/>
        <v>96487.35070000001</v>
      </c>
      <c r="K14" s="23">
        <f>(J14-[2]与17年同期销量比较!J13)/[2]与17年同期销量比较!J13*100</f>
        <v>93.205600640503093</v>
      </c>
      <c r="L14" s="23">
        <f t="shared" si="1"/>
        <v>447170.179</v>
      </c>
      <c r="M14" s="23">
        <f>(L14-[2]与17年同期销量比较!L13)/[2]与17年同期销量比较!L13*100</f>
        <v>28.195719928285012</v>
      </c>
    </row>
    <row r="15" spans="1:13" ht="14.1" customHeight="1" x14ac:dyDescent="0.2">
      <c r="A15" s="24" t="s">
        <v>24</v>
      </c>
      <c r="B15" s="23">
        <v>35612.36</v>
      </c>
      <c r="C15" s="23">
        <f>(B15-[2]与17年同期销量比较!B14)/[2]与17年同期销量比较!B14*100</f>
        <v>-3.4454211795066878</v>
      </c>
      <c r="D15" s="23">
        <v>232360.76</v>
      </c>
      <c r="E15" s="23">
        <f>(D15-[2]与17年同期销量比较!D14)/[2]与17年同期销量比较!D14*100</f>
        <v>-5.2625929493350538</v>
      </c>
      <c r="F15" s="23">
        <v>91097.951700000005</v>
      </c>
      <c r="G15" s="23">
        <f>(F15-[2]与17年同期销量比较!F14)/[2]与17年同期销量比较!F14*100</f>
        <v>78.828374477540777</v>
      </c>
      <c r="H15" s="23">
        <v>301377.04710000003</v>
      </c>
      <c r="I15" s="23">
        <f>(H15-[2]与17年同期销量比较!H14)/[2]与17年同期销量比较!H14*100</f>
        <v>1.7666441788588914</v>
      </c>
      <c r="J15" s="23">
        <f t="shared" si="0"/>
        <v>126710.31170000001</v>
      </c>
      <c r="K15" s="23">
        <f>(J15-[2]与17年同期销量比较!J14)/[2]与17年同期销量比较!J14*100</f>
        <v>44.27640753444232</v>
      </c>
      <c r="L15" s="23">
        <f t="shared" si="1"/>
        <v>533737.80710000009</v>
      </c>
      <c r="M15" s="23">
        <f>(L15-[2]与17年同期销量比较!L14)/[2]与17年同期销量比较!L14*100</f>
        <v>-1.4177033085469737</v>
      </c>
    </row>
    <row r="16" spans="1:13" ht="14.1" customHeight="1" x14ac:dyDescent="0.2">
      <c r="A16" s="24" t="s">
        <v>25</v>
      </c>
      <c r="B16" s="23">
        <v>46577.82</v>
      </c>
      <c r="C16" s="23">
        <f>(B16-[2]与17年同期销量比较!B15)/[2]与17年同期销量比较!B15*100</f>
        <v>9.045055157069342</v>
      </c>
      <c r="D16" s="23">
        <v>257313.73</v>
      </c>
      <c r="E16" s="23">
        <f>(D16-[2]与17年同期销量比较!D15)/[2]与17年同期销量比较!D15*100</f>
        <v>7.6791839583021275</v>
      </c>
      <c r="F16" s="23">
        <v>52955.423999999999</v>
      </c>
      <c r="G16" s="23">
        <f>(F16-[2]与17年同期销量比较!F15)/[2]与17年同期销量比较!F15*100</f>
        <v>120.7646807087082</v>
      </c>
      <c r="H16" s="23">
        <v>195527.40960000001</v>
      </c>
      <c r="I16" s="23">
        <f>(H16-[2]与17年同期销量比较!H15)/[2]与17年同期销量比较!H15*100</f>
        <v>29.910752097577653</v>
      </c>
      <c r="J16" s="23">
        <f t="shared" si="0"/>
        <v>99533.244000000006</v>
      </c>
      <c r="K16" s="23">
        <f>(J16-[2]与17年同期销量比较!J15)/[2]与17年同期销量比较!J15*100</f>
        <v>49.221761539349195</v>
      </c>
      <c r="L16" s="23">
        <f t="shared" si="1"/>
        <v>452841.13959999999</v>
      </c>
      <c r="M16" s="23">
        <f>(L16-[2]与17年同期销量比较!L15)/[2]与17年同期销量比较!L15*100</f>
        <v>16.270427739571701</v>
      </c>
    </row>
    <row r="17" spans="1:13" ht="14.1" customHeight="1" x14ac:dyDescent="0.2">
      <c r="A17" s="24" t="s">
        <v>26</v>
      </c>
      <c r="B17" s="23">
        <v>170463.94</v>
      </c>
      <c r="C17" s="23">
        <f>(B17-[2]与17年同期销量比较!B16)/[2]与17年同期销量比较!B16*100</f>
        <v>38.414648286812827</v>
      </c>
      <c r="D17" s="23">
        <v>776848.62</v>
      </c>
      <c r="E17" s="23">
        <f>(D17-[2]与17年同期销量比较!D16)/[2]与17年同期销量比较!D16*100</f>
        <v>14.220140955417554</v>
      </c>
      <c r="F17" s="23">
        <v>399031.80810000002</v>
      </c>
      <c r="G17" s="23">
        <f>(F17-[2]与17年同期销量比较!F16)/[2]与17年同期销量比较!F16*100</f>
        <v>142.43242245841671</v>
      </c>
      <c r="H17" s="23">
        <v>1317642.7412</v>
      </c>
      <c r="I17" s="23">
        <f>(H17-[2]与17年同期销量比较!H16)/[2]与17年同期销量比较!H16*100</f>
        <v>38.206492829312523</v>
      </c>
      <c r="J17" s="23">
        <f t="shared" si="0"/>
        <v>569495.74809999997</v>
      </c>
      <c r="K17" s="23">
        <f>(J17-[2]与17年同期销量比较!J16)/[2]与17年同期销量比较!J16*100</f>
        <v>97.913641081607551</v>
      </c>
      <c r="L17" s="23">
        <f t="shared" si="1"/>
        <v>2094491.3612000002</v>
      </c>
      <c r="M17" s="23">
        <f>(L17-[2]与17年同期销量比较!L16)/[2]与17年同期销量比较!L16*100</f>
        <v>28.219528274183954</v>
      </c>
    </row>
    <row r="18" spans="1:13" ht="14.1" customHeight="1" x14ac:dyDescent="0.2">
      <c r="A18" s="24" t="s">
        <v>27</v>
      </c>
      <c r="B18" s="23">
        <v>135344.54</v>
      </c>
      <c r="C18" s="23">
        <f>(B18-[2]与17年同期销量比较!B17)/[2]与17年同期销量比较!B17*100</f>
        <v>5.0494627400459517</v>
      </c>
      <c r="D18" s="23">
        <v>800008.3</v>
      </c>
      <c r="E18" s="23">
        <f>(D18-[2]与17年同期销量比较!D17)/[2]与17年同期销量比较!D17*100</f>
        <v>5.7894167126768199</v>
      </c>
      <c r="F18" s="23">
        <v>337532.67609999998</v>
      </c>
      <c r="G18" s="23">
        <f>(F18-[2]与17年同期销量比较!F17)/[2]与17年同期销量比较!F17*100</f>
        <v>168.60140190198919</v>
      </c>
      <c r="H18" s="23">
        <v>936454.5564</v>
      </c>
      <c r="I18" s="23">
        <f>(H18-[2]与17年同期销量比较!H17)/[2]与17年同期销量比较!H17*100</f>
        <v>37.423090951427483</v>
      </c>
      <c r="J18" s="23">
        <f t="shared" si="0"/>
        <v>472877.21609999996</v>
      </c>
      <c r="K18" s="23">
        <f>(J18-[2]与17年同期销量比较!J17)/[2]与17年同期销量比较!J17*100</f>
        <v>85.804980802949189</v>
      </c>
      <c r="L18" s="23">
        <f t="shared" si="1"/>
        <v>1736462.8563999999</v>
      </c>
      <c r="M18" s="23">
        <f>(L18-[2]与17年同期销量比较!L17)/[2]与17年同期销量比较!L17*100</f>
        <v>20.783453714993041</v>
      </c>
    </row>
    <row r="19" spans="1:13" ht="14.1" customHeight="1" x14ac:dyDescent="0.2">
      <c r="A19" s="24" t="s">
        <v>28</v>
      </c>
      <c r="B19" s="23">
        <v>56234.59</v>
      </c>
      <c r="C19" s="23">
        <f>(B19-[2]与17年同期销量比较!B18)/[2]与17年同期销量比较!B18*100</f>
        <v>1.6844124483357592</v>
      </c>
      <c r="D19" s="23">
        <v>356680.2</v>
      </c>
      <c r="E19" s="23">
        <f>(D19-[2]与17年同期销量比较!D18)/[2]与17年同期销量比较!D18*100</f>
        <v>-2.4800159858972748</v>
      </c>
      <c r="F19" s="23">
        <v>137516.7855</v>
      </c>
      <c r="G19" s="23">
        <f>(F19-[2]与17年同期销量比较!F18)/[2]与17年同期销量比较!F18*100</f>
        <v>201.25842938138217</v>
      </c>
      <c r="H19" s="23">
        <v>402043.45809999999</v>
      </c>
      <c r="I19" s="23">
        <f>(H19-[2]与17年同期销量比较!H18)/[2]与17年同期销量比较!H18*100</f>
        <v>68.266759799031064</v>
      </c>
      <c r="J19" s="23">
        <f t="shared" si="0"/>
        <v>193751.37549999999</v>
      </c>
      <c r="K19" s="23">
        <f>(J19-[2]与17年同期销量比较!J18)/[2]与17年同期销量比较!J18*100</f>
        <v>91.927095787352897</v>
      </c>
      <c r="L19" s="23">
        <f t="shared" si="1"/>
        <v>758723.6581</v>
      </c>
      <c r="M19" s="23">
        <f>(L19-[2]与17年同期销量比较!L18)/[2]与17年同期销量比较!L18*100</f>
        <v>25.474598592227881</v>
      </c>
    </row>
    <row r="20" spans="1:13" ht="14.1" customHeight="1" x14ac:dyDescent="0.2">
      <c r="A20" s="24" t="s">
        <v>29</v>
      </c>
      <c r="B20" s="23">
        <v>41221.07</v>
      </c>
      <c r="C20" s="23">
        <f>(B20-[2]与17年同期销量比较!B19)/[2]与17年同期销量比较!B19*100</f>
        <v>-0.94726344517865912</v>
      </c>
      <c r="D20" s="23">
        <v>238122.52</v>
      </c>
      <c r="E20" s="23">
        <f>(D20-[2]与17年同期销量比较!D19)/[2]与17年同期销量比较!D19*100</f>
        <v>-2.8482945009281413</v>
      </c>
      <c r="F20" s="23">
        <v>112189.5922</v>
      </c>
      <c r="G20" s="23">
        <f>(F20-[2]与17年同期销量比较!F19)/[2]与17年同期销量比较!F19*100</f>
        <v>76.395276853464125</v>
      </c>
      <c r="H20" s="23">
        <v>619816.02590000001</v>
      </c>
      <c r="I20" s="23">
        <f>(H20-[2]与17年同期销量比较!H19)/[2]与17年同期销量比较!H19*100</f>
        <v>20.746511379202694</v>
      </c>
      <c r="J20" s="23">
        <f t="shared" si="0"/>
        <v>153410.66219999999</v>
      </c>
      <c r="K20" s="23">
        <f>(J20-[2]与17年同期销量比较!J19)/[2]与17年同期销量比较!J19*100</f>
        <v>45.804727531891899</v>
      </c>
      <c r="L20" s="23">
        <f t="shared" si="1"/>
        <v>857938.54590000003</v>
      </c>
      <c r="M20" s="23">
        <f>(L20-[2]与17年同期销量比较!L19)/[2]与17年同期销量比较!L19*100</f>
        <v>13.121254449239997</v>
      </c>
    </row>
    <row r="21" spans="1:13" ht="14.1" customHeight="1" x14ac:dyDescent="0.2">
      <c r="A21" s="24" t="s">
        <v>30</v>
      </c>
      <c r="B21" s="23">
        <v>50940.93</v>
      </c>
      <c r="C21" s="23">
        <f>(B21-[2]与17年同期销量比较!B20)/[2]与17年同期销量比较!B20*100</f>
        <v>34.717672575563107</v>
      </c>
      <c r="D21" s="23">
        <v>258149.84</v>
      </c>
      <c r="E21" s="23">
        <f>(D21-[2]与17年同期销量比较!D20)/[2]与17年同期销量比较!D20*100</f>
        <v>30.446961730492639</v>
      </c>
      <c r="F21" s="23">
        <v>140094.04560000001</v>
      </c>
      <c r="G21" s="23">
        <f>(F21-[2]与17年同期销量比较!F20)/[2]与17年同期销量比较!F20*100</f>
        <v>211.86759251542421</v>
      </c>
      <c r="H21" s="23">
        <v>427560.17739999999</v>
      </c>
      <c r="I21" s="23">
        <f>(H21-[2]与17年同期销量比较!H20)/[2]与17年同期销量比较!H20*100</f>
        <v>82.939905539731811</v>
      </c>
      <c r="J21" s="23">
        <f t="shared" si="0"/>
        <v>191034.97560000001</v>
      </c>
      <c r="K21" s="23">
        <f>(J21-[2]与17年同期销量比较!J20)/[2]与17年同期销量比较!J20*100</f>
        <v>130.9023357547093</v>
      </c>
      <c r="L21" s="23">
        <f t="shared" si="1"/>
        <v>685710.01740000001</v>
      </c>
      <c r="M21" s="23">
        <f>(L21-[2]与17年同期销量比较!L20)/[2]与17年同期销量比较!L20*100</f>
        <v>58.871644284281231</v>
      </c>
    </row>
    <row r="22" spans="1:13" ht="14.1" customHeight="1" x14ac:dyDescent="0.2">
      <c r="A22" s="24" t="s">
        <v>31</v>
      </c>
      <c r="B22" s="23">
        <v>136599.45000000001</v>
      </c>
      <c r="C22" s="23">
        <f>(B22-[2]与17年同期销量比较!B21)/[2]与17年同期销量比较!B21*100</f>
        <v>5.5107966423564223</v>
      </c>
      <c r="D22" s="23">
        <v>769261.81</v>
      </c>
      <c r="E22" s="23">
        <f>(D22-[2]与17年同期销量比较!D21)/[2]与17年同期销量比较!D21*100</f>
        <v>3.3152956532239659</v>
      </c>
      <c r="F22" s="23">
        <v>327183.83100000001</v>
      </c>
      <c r="G22" s="23">
        <f>(F22-[2]与17年同期销量比较!F21)/[2]与17年同期销量比较!F21*100</f>
        <v>122.61647917582863</v>
      </c>
      <c r="H22" s="23">
        <v>1088867.5748999999</v>
      </c>
      <c r="I22" s="23">
        <f>(H22-[2]与17年同期销量比较!H21)/[2]与17年同期销量比较!H21*100</f>
        <v>18.080418215110942</v>
      </c>
      <c r="J22" s="23">
        <f t="shared" si="0"/>
        <v>463783.28100000002</v>
      </c>
      <c r="K22" s="23">
        <f>(J22-[2]与17年同期销量比较!J21)/[2]与17年同期销量比较!J21*100</f>
        <v>67.771857739477156</v>
      </c>
      <c r="L22" s="23">
        <f t="shared" si="1"/>
        <v>1858129.3848999999</v>
      </c>
      <c r="M22" s="23">
        <f>(L22-[2]与17年同期销量比较!L21)/[2]与17年同期销量比较!L21*100</f>
        <v>11.484358285888591</v>
      </c>
    </row>
    <row r="23" spans="1:13" ht="14.1" customHeight="1" x14ac:dyDescent="0.2">
      <c r="A23" s="24" t="s">
        <v>32</v>
      </c>
      <c r="B23" s="23">
        <v>55651.92</v>
      </c>
      <c r="C23" s="23">
        <f>(B23-[2]与17年同期销量比较!B22)/[2]与17年同期销量比较!B22*100</f>
        <v>1.7500810558158817</v>
      </c>
      <c r="D23" s="23">
        <v>334879.15000000002</v>
      </c>
      <c r="E23" s="23">
        <f>(D23-[2]与17年同期销量比较!D22)/[2]与17年同期销量比较!D22*100</f>
        <v>1.7454821753471599</v>
      </c>
      <c r="F23" s="23">
        <v>206769.07579999999</v>
      </c>
      <c r="G23" s="23">
        <f>(F23-[2]与17年同期销量比较!F22)/[2]与17年同期销量比较!F22*100</f>
        <v>94.925090839863131</v>
      </c>
      <c r="H23" s="23">
        <v>795324.29619999998</v>
      </c>
      <c r="I23" s="23">
        <f>(H23-[2]与17年同期销量比较!H22)/[2]与17年同期销量比较!H22*100</f>
        <v>26.472585820178534</v>
      </c>
      <c r="J23" s="23">
        <f t="shared" si="0"/>
        <v>262420.99579999998</v>
      </c>
      <c r="K23" s="23">
        <f>(J23-[2]与17年同期销量比较!J22)/[2]与17年同期销量比较!J22*100</f>
        <v>63.226685289490646</v>
      </c>
      <c r="L23" s="23">
        <f t="shared" si="1"/>
        <v>1130203.4462000001</v>
      </c>
      <c r="M23" s="23">
        <f>(L23-[2]与17年同期销量比较!L22)/[2]与17年同期销量比较!L22*100</f>
        <v>17.977116539512974</v>
      </c>
    </row>
    <row r="24" spans="1:13" ht="14.1" customHeight="1" x14ac:dyDescent="0.2">
      <c r="A24" s="24" t="s">
        <v>33</v>
      </c>
      <c r="B24" s="23">
        <v>86741.09</v>
      </c>
      <c r="C24" s="23">
        <f>(B24-[2]与17年同期销量比较!B23)/[2]与17年同期销量比较!B23*100</f>
        <v>1.1243166622412966</v>
      </c>
      <c r="D24" s="23">
        <v>496802.32</v>
      </c>
      <c r="E24" s="23">
        <f>(D24-[2]与17年同期销量比较!D23)/[2]与17年同期销量比较!D23*100</f>
        <v>1.6243406564609462</v>
      </c>
      <c r="F24" s="23">
        <v>184114.88200000001</v>
      </c>
      <c r="G24" s="23">
        <f>(F24-[2]与17年同期销量比较!F23)/[2]与17年同期销量比较!F23*100</f>
        <v>145.75272605271968</v>
      </c>
      <c r="H24" s="23">
        <v>625341.85849999997</v>
      </c>
      <c r="I24" s="23">
        <f>(H24-[2]与17年同期销量比较!H23)/[2]与17年同期销量比较!H23*100</f>
        <v>25.305768365092629</v>
      </c>
      <c r="J24" s="23">
        <f t="shared" si="0"/>
        <v>270855.97200000001</v>
      </c>
      <c r="K24" s="23">
        <f>(J24-[2]与17年同期销量比较!J23)/[2]与17年同期销量比较!J23*100</f>
        <v>68.552366373853985</v>
      </c>
      <c r="L24" s="23">
        <f t="shared" si="1"/>
        <v>1122144.1784999999</v>
      </c>
      <c r="M24" s="23">
        <f>(L24-[2]与17年同期销量比较!L23)/[2]与17年同期销量比较!L23*100</f>
        <v>13.587201680695779</v>
      </c>
    </row>
    <row r="25" spans="1:13" ht="14.1" customHeight="1" x14ac:dyDescent="0.2">
      <c r="A25" s="24" t="s">
        <v>34</v>
      </c>
      <c r="B25" s="23">
        <v>69744.52</v>
      </c>
      <c r="C25" s="23">
        <f>(B25-[2]与17年同期销量比较!B24)/[2]与17年同期销量比较!B24*100</f>
        <v>0.84651635699749561</v>
      </c>
      <c r="D25" s="23">
        <v>447422.67</v>
      </c>
      <c r="E25" s="23">
        <f>(D25-[2]与17年同期销量比较!D24)/[2]与17年同期销量比较!D24*100</f>
        <v>1.7936311631032864</v>
      </c>
      <c r="F25" s="23">
        <v>169268.78539999999</v>
      </c>
      <c r="G25" s="23">
        <f>(F25-[2]与17年同期销量比较!F24)/[2]与17年同期销量比较!F24*100</f>
        <v>224.93144913664986</v>
      </c>
      <c r="H25" s="23">
        <v>590782.8247</v>
      </c>
      <c r="I25" s="23">
        <f>(H25-[2]与17年同期销量比较!H24)/[2]与17年同期销量比较!H24*100</f>
        <v>129.664742906252</v>
      </c>
      <c r="J25" s="23">
        <f t="shared" si="0"/>
        <v>239013.30540000001</v>
      </c>
      <c r="K25" s="23">
        <f>(J25-[2]与17年同期销量比较!J24)/[2]与17年同期销量比较!J24*100</f>
        <v>97.119875239268993</v>
      </c>
      <c r="L25" s="23">
        <f t="shared" si="1"/>
        <v>1038205.4946999999</v>
      </c>
      <c r="M25" s="23">
        <f>(L25-[2]与17年同期销量比较!L24)/[2]与17年同期销量比较!L24*100</f>
        <v>49.001324197123758</v>
      </c>
    </row>
    <row r="26" spans="1:13" ht="14.1" customHeight="1" x14ac:dyDescent="0.2">
      <c r="A26" s="24" t="s">
        <v>35</v>
      </c>
      <c r="B26" s="23">
        <v>191307.81</v>
      </c>
      <c r="C26" s="23">
        <f>(B26-[2]与17年同期销量比较!B25)/[2]与17年同期销量比较!B25*100</f>
        <v>1.8695798440470666</v>
      </c>
      <c r="D26" s="23">
        <v>1139167.21</v>
      </c>
      <c r="E26" s="23">
        <f>(D26-[2]与17年同期销量比较!D25)/[2]与17年同期销量比较!D25*100</f>
        <v>2.907330547791529</v>
      </c>
      <c r="F26" s="23">
        <v>291512.9829</v>
      </c>
      <c r="G26" s="23">
        <f>(F26-[2]与17年同期销量比较!F25)/[2]与17年同期销量比较!F25*100</f>
        <v>123.88182099175376</v>
      </c>
      <c r="H26" s="23">
        <v>1159694.2699</v>
      </c>
      <c r="I26" s="23">
        <f>(H26-[2]与17年同期销量比较!H25)/[2]与17年同期销量比较!H25*100</f>
        <v>31.925614136766995</v>
      </c>
      <c r="J26" s="23">
        <f t="shared" si="0"/>
        <v>482820.7929</v>
      </c>
      <c r="K26" s="23">
        <f>(J26-[2]与17年同期销量比较!J25)/[2]与17年同期销量比较!J25*100</f>
        <v>51.827946035278181</v>
      </c>
      <c r="L26" s="23">
        <f t="shared" si="1"/>
        <v>2298861.4798999997</v>
      </c>
      <c r="M26" s="23">
        <f>(L26-[2]与17年同期销量比较!L25)/[2]与17年同期销量比较!L25*100</f>
        <v>15.751297253533764</v>
      </c>
    </row>
    <row r="27" spans="1:13" ht="14.1" customHeight="1" x14ac:dyDescent="0.2">
      <c r="A27" s="24" t="s">
        <v>36</v>
      </c>
      <c r="B27" s="23">
        <v>51437.61</v>
      </c>
      <c r="C27" s="23">
        <f>(B27-[2]与17年同期销量比较!B26)/[2]与17年同期销量比较!B26*100</f>
        <v>-3.876196255082951E-3</v>
      </c>
      <c r="D27" s="23">
        <v>290906.57</v>
      </c>
      <c r="E27" s="23">
        <f>(D27-[2]与17年同期销量比较!D26)/[2]与17年同期销量比较!D26*100</f>
        <v>-0.67564486342498742</v>
      </c>
      <c r="F27" s="23">
        <v>57973.217900000003</v>
      </c>
      <c r="G27" s="23">
        <f>(F27-[2]与17年同期销量比较!F26)/[2]与17年同期销量比较!F26*100</f>
        <v>325.24716752290749</v>
      </c>
      <c r="H27" s="23">
        <v>220512.37330000001</v>
      </c>
      <c r="I27" s="23">
        <f>(H27-[2]与17年同期销量比较!H26)/[2]与17年同期销量比较!H26*100</f>
        <v>116.89733521971822</v>
      </c>
      <c r="J27" s="23">
        <f t="shared" si="0"/>
        <v>109410.8279</v>
      </c>
      <c r="K27" s="23">
        <f>(J27-[2]与17年同期销量比较!J26)/[2]与17年同期销量比较!J26*100</f>
        <v>68.136987551315244</v>
      </c>
      <c r="L27" s="23">
        <f t="shared" si="1"/>
        <v>511418.94330000004</v>
      </c>
      <c r="M27" s="23">
        <f>(L27-[2]与17年同期销量比较!L26)/[2]与17年同期销量比较!L26*100</f>
        <v>29.620116411073045</v>
      </c>
    </row>
    <row r="28" spans="1:13" ht="14.1" customHeight="1" x14ac:dyDescent="0.2">
      <c r="A28" s="24" t="s">
        <v>37</v>
      </c>
      <c r="B28" s="23">
        <v>10321.61</v>
      </c>
      <c r="C28" s="23">
        <f>(B28-[2]与17年同期销量比较!B27)/[2]与17年同期销量比较!B27*100</f>
        <v>-20.963516408282306</v>
      </c>
      <c r="D28" s="23">
        <v>70668.070000000007</v>
      </c>
      <c r="E28" s="23">
        <f>(D28-[2]与17年同期销量比较!D27)/[2]与17年同期销量比较!D27*100</f>
        <v>-12.162093605948057</v>
      </c>
      <c r="F28" s="23">
        <v>17387.07706</v>
      </c>
      <c r="G28" s="23">
        <f>(F28-[2]与17年同期销量比较!F27)/[2]与17年同期销量比较!F27*100</f>
        <v>139.21783771667265</v>
      </c>
      <c r="H28" s="23">
        <v>72637.235119999998</v>
      </c>
      <c r="I28" s="23">
        <f>(H28-[2]与17年同期销量比较!H27)/[2]与17年同期销量比较!H27*100</f>
        <v>34.219693220322959</v>
      </c>
      <c r="J28" s="23">
        <f t="shared" si="0"/>
        <v>27708.68706</v>
      </c>
      <c r="K28" s="23">
        <f>(J28-[2]与17年同期销量比较!J27)/[2]与17年同期销量比较!J27*100</f>
        <v>36.310659808646044</v>
      </c>
      <c r="L28" s="23">
        <f t="shared" si="1"/>
        <v>143305.30512</v>
      </c>
      <c r="M28" s="23">
        <f>(L28-[2]与17年同期销量比较!L27)/[2]与17年同期销量比较!L27*100</f>
        <v>6.4904952262265558</v>
      </c>
    </row>
    <row r="29" spans="1:13" ht="14.1" customHeight="1" x14ac:dyDescent="0.2">
      <c r="A29" s="24" t="s">
        <v>38</v>
      </c>
      <c r="B29" s="23">
        <v>54589.7</v>
      </c>
      <c r="C29" s="23">
        <f>(B29-[2]与17年同期销量比较!B28)/[2]与17年同期销量比较!B28*100</f>
        <v>17.524109867790763</v>
      </c>
      <c r="D29" s="23">
        <v>298989.55</v>
      </c>
      <c r="E29" s="23">
        <f>(D29-[2]与17年同期销量比较!D28)/[2]与17年同期销量比较!D28*100</f>
        <v>12.280012175664494</v>
      </c>
      <c r="F29" s="23">
        <v>72784.392900000006</v>
      </c>
      <c r="G29" s="23">
        <f>(F29-[2]与17年同期销量比较!F28)/[2]与17年同期销量比较!F28*100</f>
        <v>142.83685167057735</v>
      </c>
      <c r="H29" s="23">
        <v>331601.89030000003</v>
      </c>
      <c r="I29" s="23">
        <f>(H29-[2]与17年同期销量比较!H28)/[2]与17年同期销量比较!H28*100</f>
        <v>23.866027383549078</v>
      </c>
      <c r="J29" s="23">
        <f t="shared" si="0"/>
        <v>127374.0929</v>
      </c>
      <c r="K29" s="23">
        <f>(J29-[2]与17年同期销量比较!J28)/[2]与17年同期销量比较!J28*100</f>
        <v>66.67128843934259</v>
      </c>
      <c r="L29" s="23">
        <f t="shared" si="1"/>
        <v>630591.44030000002</v>
      </c>
      <c r="M29" s="23">
        <f>(L29-[2]与17年同期销量比较!L28)/[2]与17年同期销量比较!L28*100</f>
        <v>18.088434367513827</v>
      </c>
    </row>
    <row r="30" spans="1:13" ht="14.1" customHeight="1" x14ac:dyDescent="0.2">
      <c r="A30" s="24" t="s">
        <v>39</v>
      </c>
      <c r="B30" s="23">
        <v>72208.679999999993</v>
      </c>
      <c r="C30" s="23">
        <f>(B30-[2]与17年同期销量比较!B29)/[2]与17年同期销量比较!B29*100</f>
        <v>0.94694254871112127</v>
      </c>
      <c r="D30" s="23">
        <v>455030.96</v>
      </c>
      <c r="E30" s="23">
        <f>(D30-[2]与17年同期销量比较!D29)/[2]与17年同期销量比较!D29*100</f>
        <v>1.2582902777662657</v>
      </c>
      <c r="F30" s="23">
        <v>116857.87450000001</v>
      </c>
      <c r="G30" s="23">
        <f>(F30-[2]与17年同期销量比较!F29)/[2]与17年同期销量比较!F29*100</f>
        <v>236.3175545314686</v>
      </c>
      <c r="H30" s="23">
        <v>328622.0122</v>
      </c>
      <c r="I30" s="23">
        <f>(H30-[2]与17年同期销量比较!H29)/[2]与17年同期销量比较!H29*100</f>
        <v>43.589473300559746</v>
      </c>
      <c r="J30" s="23">
        <f t="shared" si="0"/>
        <v>189066.5545</v>
      </c>
      <c r="K30" s="23">
        <f>(J30-[2]与17年同期销量比较!J29)/[2]与17年同期销量比较!J29*100</f>
        <v>77.89876390709199</v>
      </c>
      <c r="L30" s="23">
        <f t="shared" si="1"/>
        <v>783652.97219999996</v>
      </c>
      <c r="M30" s="23">
        <f>(L30-[2]与17年同期销量比较!L29)/[2]与17年同期销量比较!L29*100</f>
        <v>15.542357799307391</v>
      </c>
    </row>
    <row r="31" spans="1:13" ht="14.1" customHeight="1" x14ac:dyDescent="0.2">
      <c r="A31" s="24" t="s">
        <v>40</v>
      </c>
      <c r="B31" s="23">
        <v>21630.52</v>
      </c>
      <c r="C31" s="23">
        <f>(B31-[2]与17年同期销量比较!B30)/[2]与17年同期销量比较!B30*100</f>
        <v>-15.273492940081848</v>
      </c>
      <c r="D31" s="23">
        <v>130619.33</v>
      </c>
      <c r="E31" s="23">
        <f>(D31-[2]与17年同期销量比较!D30)/[2]与17年同期销量比较!D30*100</f>
        <v>-2.4590641865207505</v>
      </c>
      <c r="F31" s="23">
        <v>89490.218200000003</v>
      </c>
      <c r="G31" s="23">
        <f>(F31-[2]与17年同期销量比较!F30)/[2]与17年同期销量比较!F30*100</f>
        <v>221.79565218276207</v>
      </c>
      <c r="H31" s="23">
        <v>242846.53150000001</v>
      </c>
      <c r="I31" s="23">
        <f>(H31-[2]与17年同期销量比较!H30)/[2]与17年同期销量比较!H30*100</f>
        <v>48.52237225791928</v>
      </c>
      <c r="J31" s="23">
        <f t="shared" si="0"/>
        <v>111120.73820000001</v>
      </c>
      <c r="K31" s="23">
        <f>(J31-[2]与17年同期销量比较!J30)/[2]与17年同期销量比较!J30*100</f>
        <v>108.32746735052017</v>
      </c>
      <c r="L31" s="23">
        <f t="shared" si="1"/>
        <v>373465.8615</v>
      </c>
      <c r="M31" s="23">
        <f>(L31-[2]与17年同期销量比较!L30)/[2]与17年同期销量比较!L30*100</f>
        <v>25.568212291544807</v>
      </c>
    </row>
    <row r="32" spans="1:13" ht="14.1" customHeight="1" x14ac:dyDescent="0.2">
      <c r="A32" s="24" t="s">
        <v>41</v>
      </c>
      <c r="B32" s="23">
        <v>64610.54</v>
      </c>
      <c r="C32" s="23">
        <f>(B32-[2]与17年同期销量比较!B31)/[2]与17年同期销量比较!B31*100</f>
        <v>2.7104134316640938</v>
      </c>
      <c r="D32" s="23">
        <v>392855.26</v>
      </c>
      <c r="E32" s="23">
        <f>(D32-[2]与17年同期销量比较!D31)/[2]与17年同期销量比较!D31*100</f>
        <v>6.6878812435875439</v>
      </c>
      <c r="F32" s="23">
        <v>154801.46770000001</v>
      </c>
      <c r="G32" s="23">
        <f>(F32-[2]与17年同期销量比较!F31)/[2]与17年同期销量比较!F31*100</f>
        <v>154.26736536179538</v>
      </c>
      <c r="H32" s="23">
        <v>460674.21750000003</v>
      </c>
      <c r="I32" s="23">
        <f>(H32-[2]与17年同期销量比较!H31)/[2]与17年同期销量比较!H31*100</f>
        <v>23.782110967651455</v>
      </c>
      <c r="J32" s="23">
        <f t="shared" si="0"/>
        <v>219412.00770000002</v>
      </c>
      <c r="K32" s="23">
        <f>(J32-[2]与17年同期销量比较!J31)/[2]与17年同期销量比较!J31*100</f>
        <v>77.249758917571427</v>
      </c>
      <c r="L32" s="23">
        <f t="shared" si="1"/>
        <v>853529.47750000004</v>
      </c>
      <c r="M32" s="23">
        <f>(L32-[2]与17年同期销量比较!L31)/[2]与17年同期销量比较!L31*100</f>
        <v>15.280443171720284</v>
      </c>
    </row>
    <row r="33" spans="1:13" ht="14.1" customHeight="1" x14ac:dyDescent="0.2">
      <c r="A33" s="24" t="s">
        <v>42</v>
      </c>
      <c r="B33" s="23">
        <v>20349.64</v>
      </c>
      <c r="C33" s="23">
        <f>(B33-[2]与17年同期销量比较!B32)/[2]与17年同期销量比较!B32*100</f>
        <v>-29.34749889540586</v>
      </c>
      <c r="D33" s="23">
        <v>104646.41</v>
      </c>
      <c r="E33" s="23">
        <f>(D33-[2]与17年同期销量比较!D32)/[2]与17年同期销量比较!D32*100</f>
        <v>-18.82165184303831</v>
      </c>
      <c r="F33" s="23">
        <v>10144.299199999999</v>
      </c>
      <c r="G33" s="23">
        <f>(F33-[2]与17年同期销量比较!F32)/[2]与17年同期销量比较!F32*100</f>
        <v>34.675377789536149</v>
      </c>
      <c r="H33" s="23">
        <v>45074.698199999999</v>
      </c>
      <c r="I33" s="23">
        <f>(H33-[2]与17年同期销量比较!H32)/[2]与17年同期销量比较!H32*100</f>
        <v>11.318408765904653</v>
      </c>
      <c r="J33" s="23">
        <f t="shared" si="0"/>
        <v>30493.939200000001</v>
      </c>
      <c r="K33" s="23">
        <f>(J33-[2]与17年同期销量比较!J32)/[2]与17年同期销量比较!J32*100</f>
        <v>-16.075212238020946</v>
      </c>
      <c r="L33" s="23">
        <f t="shared" si="1"/>
        <v>149721.10820000002</v>
      </c>
      <c r="M33" s="23">
        <f>(L33-[2]与17年同期销量比较!L32)/[2]与17年同期销量比较!L32*100</f>
        <v>-11.617313070916033</v>
      </c>
    </row>
    <row r="34" spans="1:13" ht="14.1" customHeight="1" x14ac:dyDescent="0.2">
      <c r="A34" s="24" t="s">
        <v>43</v>
      </c>
      <c r="B34" s="23">
        <v>81144.210000000006</v>
      </c>
      <c r="C34" s="23">
        <f>(B34-[2]与17年同期销量比较!B33)/[2]与17年同期销量比较!B33*100</f>
        <v>-1.9579599831352701</v>
      </c>
      <c r="D34" s="23">
        <v>492362.79</v>
      </c>
      <c r="E34" s="23">
        <f>(D34-[2]与17年同期销量比较!D33)/[2]与17年同期销量比较!D33*100</f>
        <v>9.4750667189062803</v>
      </c>
      <c r="F34" s="23">
        <v>141034.7653</v>
      </c>
      <c r="G34" s="23">
        <f>(F34-[2]与17年同期销量比较!F33)/[2]与17年同期销量比较!F33*100</f>
        <v>128.55858324953189</v>
      </c>
      <c r="H34" s="23">
        <v>468028.64600000001</v>
      </c>
      <c r="I34" s="23">
        <f>(H34-[2]与17年同期销量比较!H33)/[2]与17年同期销量比较!H33*100</f>
        <v>61.880522847467802</v>
      </c>
      <c r="J34" s="23">
        <f t="shared" si="0"/>
        <v>222178.97529999999</v>
      </c>
      <c r="K34" s="23">
        <f>(J34-[2]与17年同期销量比较!J33)/[2]与17年同期销量比较!J33*100</f>
        <v>53.788060103112457</v>
      </c>
      <c r="L34" s="23">
        <f t="shared" si="1"/>
        <v>960391.43599999999</v>
      </c>
      <c r="M34" s="23">
        <f>(L34-[2]与17年同期销量比较!L33)/[2]与17年同期销量比较!L33*100</f>
        <v>29.981358639240096</v>
      </c>
    </row>
    <row r="35" spans="1:13" ht="14.1" customHeight="1" x14ac:dyDescent="0.2">
      <c r="A35" s="24" t="s">
        <v>44</v>
      </c>
      <c r="B35" s="23">
        <v>50977.14</v>
      </c>
      <c r="C35" s="23">
        <f>(B35-[2]与17年同期销量比较!B34)/[2]与17年同期销量比较!B34*100</f>
        <v>37.042471997994788</v>
      </c>
      <c r="D35" s="23">
        <v>232020.94</v>
      </c>
      <c r="E35" s="23">
        <f>(D35-[2]与17年同期销量比较!D34)/[2]与17年同期销量比较!D34*100</f>
        <v>-4.7331808888098408</v>
      </c>
      <c r="F35" s="23">
        <v>45228.4303</v>
      </c>
      <c r="G35" s="23">
        <f>(F35-[2]与17年同期销量比较!F34)/[2]与17年同期销量比较!F34*100</f>
        <v>80.090031895358109</v>
      </c>
      <c r="H35" s="23">
        <v>183632.25219999999</v>
      </c>
      <c r="I35" s="23">
        <f>(H35-[2]与17年同期销量比较!H34)/[2]与17年同期销量比较!H34*100</f>
        <v>30.588727790526772</v>
      </c>
      <c r="J35" s="23">
        <f t="shared" si="0"/>
        <v>96205.570299999992</v>
      </c>
      <c r="K35" s="23">
        <f>(J35-[2]与17年同期销量比较!J34)/[2]与17年同期销量比较!J34*100</f>
        <v>54.392328093061451</v>
      </c>
      <c r="L35" s="23">
        <f t="shared" si="1"/>
        <v>415653.19219999999</v>
      </c>
      <c r="M35" s="23">
        <f>(L35-[2]与17年同期销量比较!L34)/[2]与17年同期销量比较!L34*100</f>
        <v>8.1958818855153659</v>
      </c>
    </row>
    <row r="36" spans="1:13" ht="14.1" customHeight="1" x14ac:dyDescent="0.2">
      <c r="A36" s="24" t="s">
        <v>45</v>
      </c>
      <c r="B36" s="23">
        <v>13398.26</v>
      </c>
      <c r="C36" s="23">
        <f>(B36-[2]与17年同期销量比较!B35)/[2]与17年同期销量比较!B35*100</f>
        <v>-11.495586048566512</v>
      </c>
      <c r="D36" s="23">
        <v>80430.67</v>
      </c>
      <c r="E36" s="23">
        <f>(D36-[2]与17年同期销量比较!D35)/[2]与17年同期销量比较!D35*100</f>
        <v>4.0238895009120563</v>
      </c>
      <c r="F36" s="23">
        <v>15910.9437</v>
      </c>
      <c r="G36" s="23">
        <f>(F36-[2]与17年同期销量比较!F35)/[2]与17年同期销量比较!F35*100</f>
        <v>135.86940962616251</v>
      </c>
      <c r="H36" s="23">
        <v>49012.241699999999</v>
      </c>
      <c r="I36" s="23">
        <f>(H36-[2]与17年同期销量比较!H35)/[2]与17年同期销量比较!H35*100</f>
        <v>37.269717440003873</v>
      </c>
      <c r="J36" s="23">
        <f t="shared" si="0"/>
        <v>29309.203699999998</v>
      </c>
      <c r="K36" s="23">
        <f>(J36-[2]与17年同期销量比较!J35)/[2]与17年同期销量比较!J35*100</f>
        <v>33.928728277036001</v>
      </c>
      <c r="L36" s="23">
        <f t="shared" si="1"/>
        <v>129442.9117</v>
      </c>
      <c r="M36" s="23">
        <f>(L36-[2]与17年同期销量比较!L35)/[2]与17年同期销量比较!L35*100</f>
        <v>14.526431718334507</v>
      </c>
    </row>
    <row r="37" spans="1:13" ht="14.1" customHeight="1" x14ac:dyDescent="0.2">
      <c r="A37" s="24" t="s">
        <v>46</v>
      </c>
      <c r="B37" s="23">
        <v>15831.68</v>
      </c>
      <c r="C37" s="23">
        <f>(B37-[2]与17年同期销量比较!B36)/[2]与17年同期销量比较!B36*100</f>
        <v>18.005684199449238</v>
      </c>
      <c r="D37" s="23">
        <v>92662.06</v>
      </c>
      <c r="E37" s="23">
        <f>(D37-[2]与17年同期销量比较!D36)/[2]与17年同期销量比较!D36*100</f>
        <v>7.7537843599480043</v>
      </c>
      <c r="F37" s="23">
        <v>22052.160599999999</v>
      </c>
      <c r="G37" s="23">
        <f>(F37-[2]与17年同期销量比较!F36)/[2]与17年同期销量比较!F36*100</f>
        <v>129.37156850067723</v>
      </c>
      <c r="H37" s="23">
        <v>73409.649699999994</v>
      </c>
      <c r="I37" s="23">
        <f>(H37-[2]与17年同期销量比较!H36)/[2]与17年同期销量比较!H36*100</f>
        <v>30.337705523443915</v>
      </c>
      <c r="J37" s="23">
        <f t="shared" si="0"/>
        <v>37883.840599999996</v>
      </c>
      <c r="K37" s="23">
        <f>(J37-[2]与17年同期销量比较!J36)/[2]与17年同期销量比较!J36*100</f>
        <v>64.496384561894644</v>
      </c>
      <c r="L37" s="23">
        <f t="shared" si="1"/>
        <v>166071.70970000001</v>
      </c>
      <c r="M37" s="23">
        <f>(L37-[2]与17年同期销量比较!L36)/[2]与17年同期销量比较!L36*100</f>
        <v>16.691488009998899</v>
      </c>
    </row>
    <row r="38" spans="1:13" ht="14.1" customHeight="1" x14ac:dyDescent="0.2">
      <c r="A38" s="24" t="s">
        <v>47</v>
      </c>
      <c r="B38" s="23">
        <v>38986.370000000003</v>
      </c>
      <c r="C38" s="23">
        <f>(B38-[2]与17年同期销量比较!B37)/[2]与17年同期销量比较!B37*100</f>
        <v>16.941285809216978</v>
      </c>
      <c r="D38" s="23">
        <v>270042.38</v>
      </c>
      <c r="E38" s="23">
        <f>(D38-[2]与17年同期销量比较!D37)/[2]与17年同期销量比较!D37*100</f>
        <v>13.617510010166006</v>
      </c>
      <c r="F38" s="23">
        <v>50290.46</v>
      </c>
      <c r="G38" s="23">
        <f>(F38-[2]与17年同期销量比较!F37)/[2]与17年同期销量比较!F37*100</f>
        <v>63.709910112036908</v>
      </c>
      <c r="H38" s="23">
        <v>177056.0074</v>
      </c>
      <c r="I38" s="23">
        <f>(H38-[2]与17年同期销量比较!H37)/[2]与17年同期销量比较!H37*100</f>
        <v>9.7965274707733432</v>
      </c>
      <c r="J38" s="23">
        <f t="shared" si="0"/>
        <v>89276.83</v>
      </c>
      <c r="K38" s="23">
        <f>(J38-[2]与17年同期销量比较!J37)/[2]与17年同期销量比较!J37*100</f>
        <v>39.369470409100686</v>
      </c>
      <c r="L38" s="23">
        <f t="shared" si="1"/>
        <v>447098.38740000001</v>
      </c>
      <c r="M38" s="23">
        <f>(L38-[2]与17年同期销量比较!L37)/[2]与17年同期销量比较!L37*100</f>
        <v>12.07298498047812</v>
      </c>
    </row>
    <row r="39" spans="1:13" ht="14.1" customHeight="1" x14ac:dyDescent="0.2">
      <c r="A39" s="24" t="s">
        <v>94</v>
      </c>
      <c r="B39" s="23">
        <v>1908062.7</v>
      </c>
      <c r="C39" s="23">
        <f>(B39-[2]与17年同期销量比较!B38)/[2]与17年同期销量比较!B38*100</f>
        <v>7.0518551817176114</v>
      </c>
      <c r="D39" s="23">
        <v>11059447.710000001</v>
      </c>
      <c r="E39" s="23">
        <f>(D39-[2]与17年同期销量比较!D38)/[2]与17年同期销量比较!D38*100</f>
        <v>4.2237753383216576</v>
      </c>
      <c r="F39" s="23">
        <v>3954816.2636600002</v>
      </c>
      <c r="G39" s="23">
        <f>(F39-[2]与17年同期销量比较!F38)/[2]与17年同期销量比较!F38*100</f>
        <v>146.89059435152757</v>
      </c>
      <c r="H39" s="23">
        <v>13460356.335820001</v>
      </c>
      <c r="I39" s="23">
        <f>(H39-[2]与17年同期销量比较!H38)/[2]与17年同期销量比较!H38*100</f>
        <v>36.077010600293377</v>
      </c>
      <c r="J39" s="23">
        <f t="shared" si="0"/>
        <v>5862878.9636599999</v>
      </c>
      <c r="K39" s="23">
        <f>(J39-[2]与17年同期销量比较!J38)/[2]与17年同期销量比较!J38*100</f>
        <v>73.241554790956513</v>
      </c>
      <c r="L39" s="23">
        <f t="shared" si="1"/>
        <v>24519804.045820002</v>
      </c>
      <c r="M39" s="23">
        <f>(L39-[2]与17年同期销量比较!L38)/[2]与17年同期销量比较!L38*100</f>
        <v>19.59146319800416</v>
      </c>
    </row>
  </sheetData>
  <mergeCells count="18">
    <mergeCell ref="B5:C5"/>
    <mergeCell ref="J6:J7"/>
    <mergeCell ref="L6:L7"/>
    <mergeCell ref="H6:H7"/>
    <mergeCell ref="F6:F7"/>
    <mergeCell ref="D6:D7"/>
    <mergeCell ref="A2:M2"/>
    <mergeCell ref="L3:M3"/>
    <mergeCell ref="J4:M4"/>
    <mergeCell ref="F4:I4"/>
    <mergeCell ref="B4:E4"/>
    <mergeCell ref="A4:A7"/>
    <mergeCell ref="B6:B7"/>
    <mergeCell ref="L5:M5"/>
    <mergeCell ref="J5:K5"/>
    <mergeCell ref="H5:I5"/>
    <mergeCell ref="F5:G5"/>
    <mergeCell ref="D5:E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全国彩票销售情况表</vt:lpstr>
      <vt:lpstr>各类型彩票销售情况表</vt:lpstr>
      <vt:lpstr>各地区彩票销售情况表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2018-07-20T01:48:28Z</dcterms:modified>
</cp:coreProperties>
</file>