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全国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M39" i="3" s="1"/>
  <c r="J39" i="3"/>
  <c r="K39" i="3" s="1"/>
  <c r="I39" i="3"/>
  <c r="G39" i="3"/>
  <c r="E39" i="3"/>
  <c r="C39" i="3"/>
  <c r="L38" i="3"/>
  <c r="M38" i="3" s="1"/>
  <c r="J38" i="3"/>
  <c r="K38" i="3" s="1"/>
  <c r="I38" i="3"/>
  <c r="G38" i="3"/>
  <c r="E38" i="3"/>
  <c r="C38" i="3"/>
  <c r="L37" i="3"/>
  <c r="M37" i="3" s="1"/>
  <c r="J37" i="3"/>
  <c r="K37" i="3" s="1"/>
  <c r="I37" i="3"/>
  <c r="G37" i="3"/>
  <c r="E37" i="3"/>
  <c r="C37" i="3"/>
  <c r="L36" i="3"/>
  <c r="M36" i="3" s="1"/>
  <c r="J36" i="3"/>
  <c r="K36" i="3" s="1"/>
  <c r="I36" i="3"/>
  <c r="G36" i="3"/>
  <c r="E36" i="3"/>
  <c r="C36" i="3"/>
  <c r="L35" i="3"/>
  <c r="M35" i="3" s="1"/>
  <c r="J35" i="3"/>
  <c r="K35" i="3" s="1"/>
  <c r="I35" i="3"/>
  <c r="G35" i="3"/>
  <c r="E35" i="3"/>
  <c r="C35" i="3"/>
  <c r="M34" i="3"/>
  <c r="L34" i="3"/>
  <c r="J34" i="3"/>
  <c r="K34" i="3" s="1"/>
  <c r="I34" i="3"/>
  <c r="G34" i="3"/>
  <c r="E34" i="3"/>
  <c r="C34" i="3"/>
  <c r="M33" i="3"/>
  <c r="L33" i="3"/>
  <c r="J33" i="3"/>
  <c r="K33" i="3" s="1"/>
  <c r="I33" i="3"/>
  <c r="G33" i="3"/>
  <c r="E33" i="3"/>
  <c r="C33" i="3"/>
  <c r="M32" i="3"/>
  <c r="L32" i="3"/>
  <c r="J32" i="3"/>
  <c r="K32" i="3" s="1"/>
  <c r="I32" i="3"/>
  <c r="G32" i="3"/>
  <c r="E32" i="3"/>
  <c r="C32" i="3"/>
  <c r="M31" i="3"/>
  <c r="L31" i="3"/>
  <c r="J31" i="3"/>
  <c r="K31" i="3" s="1"/>
  <c r="I31" i="3"/>
  <c r="G31" i="3"/>
  <c r="E31" i="3"/>
  <c r="C31" i="3"/>
  <c r="M30" i="3"/>
  <c r="L30" i="3"/>
  <c r="J30" i="3"/>
  <c r="K30" i="3" s="1"/>
  <c r="I30" i="3"/>
  <c r="G30" i="3"/>
  <c r="E30" i="3"/>
  <c r="C30" i="3"/>
  <c r="M29" i="3"/>
  <c r="L29" i="3"/>
  <c r="J29" i="3"/>
  <c r="K29" i="3" s="1"/>
  <c r="I29" i="3"/>
  <c r="G29" i="3"/>
  <c r="E29" i="3"/>
  <c r="C29" i="3"/>
  <c r="M28" i="3"/>
  <c r="L28" i="3"/>
  <c r="J28" i="3"/>
  <c r="K28" i="3" s="1"/>
  <c r="I28" i="3"/>
  <c r="G28" i="3"/>
  <c r="E28" i="3"/>
  <c r="C28" i="3"/>
  <c r="M27" i="3"/>
  <c r="L27" i="3"/>
  <c r="J27" i="3"/>
  <c r="K27" i="3" s="1"/>
  <c r="I27" i="3"/>
  <c r="G27" i="3"/>
  <c r="E27" i="3"/>
  <c r="C27" i="3"/>
  <c r="M26" i="3"/>
  <c r="L26" i="3"/>
  <c r="J26" i="3"/>
  <c r="K26" i="3" s="1"/>
  <c r="I26" i="3"/>
  <c r="G26" i="3"/>
  <c r="E26" i="3"/>
  <c r="C26" i="3"/>
  <c r="M25" i="3"/>
  <c r="L25" i="3"/>
  <c r="J25" i="3"/>
  <c r="K25" i="3" s="1"/>
  <c r="I25" i="3"/>
  <c r="G25" i="3"/>
  <c r="E25" i="3"/>
  <c r="C25" i="3"/>
  <c r="M24" i="3"/>
  <c r="L24" i="3"/>
  <c r="J24" i="3"/>
  <c r="K24" i="3" s="1"/>
  <c r="I24" i="3"/>
  <c r="G24" i="3"/>
  <c r="E24" i="3"/>
  <c r="C24" i="3"/>
  <c r="M23" i="3"/>
  <c r="L23" i="3"/>
  <c r="J23" i="3"/>
  <c r="K23" i="3" s="1"/>
  <c r="I23" i="3"/>
  <c r="G23" i="3"/>
  <c r="E23" i="3"/>
  <c r="C23" i="3"/>
  <c r="M22" i="3"/>
  <c r="L22" i="3"/>
  <c r="J22" i="3"/>
  <c r="K22" i="3" s="1"/>
  <c r="I22" i="3"/>
  <c r="G22" i="3"/>
  <c r="E22" i="3"/>
  <c r="C22" i="3"/>
  <c r="M21" i="3"/>
  <c r="L21" i="3"/>
  <c r="J21" i="3"/>
  <c r="K21" i="3" s="1"/>
  <c r="I21" i="3"/>
  <c r="G21" i="3"/>
  <c r="E21" i="3"/>
  <c r="C21" i="3"/>
  <c r="M20" i="3"/>
  <c r="L20" i="3"/>
  <c r="J20" i="3"/>
  <c r="K20" i="3" s="1"/>
  <c r="I20" i="3"/>
  <c r="G20" i="3"/>
  <c r="E20" i="3"/>
  <c r="C20" i="3"/>
  <c r="M19" i="3"/>
  <c r="L19" i="3"/>
  <c r="J19" i="3"/>
  <c r="K19" i="3" s="1"/>
  <c r="I19" i="3"/>
  <c r="G19" i="3"/>
  <c r="E19" i="3"/>
  <c r="C19" i="3"/>
  <c r="M18" i="3"/>
  <c r="L18" i="3"/>
  <c r="J18" i="3"/>
  <c r="K18" i="3" s="1"/>
  <c r="I18" i="3"/>
  <c r="G18" i="3"/>
  <c r="E18" i="3"/>
  <c r="C18" i="3"/>
  <c r="M17" i="3"/>
  <c r="L17" i="3"/>
  <c r="J17" i="3"/>
  <c r="K17" i="3" s="1"/>
  <c r="I17" i="3"/>
  <c r="G17" i="3"/>
  <c r="E17" i="3"/>
  <c r="C17" i="3"/>
  <c r="M16" i="3"/>
  <c r="L16" i="3"/>
  <c r="J16" i="3"/>
  <c r="K16" i="3" s="1"/>
  <c r="I16" i="3"/>
  <c r="G16" i="3"/>
  <c r="E16" i="3"/>
  <c r="C16" i="3"/>
  <c r="M15" i="3"/>
  <c r="L15" i="3"/>
  <c r="J15" i="3"/>
  <c r="K15" i="3" s="1"/>
  <c r="I15" i="3"/>
  <c r="G15" i="3"/>
  <c r="E15" i="3"/>
  <c r="C15" i="3"/>
  <c r="M14" i="3"/>
  <c r="L14" i="3"/>
  <c r="J14" i="3"/>
  <c r="K14" i="3" s="1"/>
  <c r="I14" i="3"/>
  <c r="G14" i="3"/>
  <c r="E14" i="3"/>
  <c r="C14" i="3"/>
  <c r="M13" i="3"/>
  <c r="L13" i="3"/>
  <c r="J13" i="3"/>
  <c r="K13" i="3" s="1"/>
  <c r="I13" i="3"/>
  <c r="G13" i="3"/>
  <c r="E13" i="3"/>
  <c r="C13" i="3"/>
  <c r="M12" i="3"/>
  <c r="L12" i="3"/>
  <c r="J12" i="3"/>
  <c r="K12" i="3" s="1"/>
  <c r="I12" i="3"/>
  <c r="G12" i="3"/>
  <c r="E12" i="3"/>
  <c r="C12" i="3"/>
  <c r="M11" i="3"/>
  <c r="L11" i="3"/>
  <c r="J11" i="3"/>
  <c r="K11" i="3" s="1"/>
  <c r="I11" i="3"/>
  <c r="G11" i="3"/>
  <c r="E11" i="3"/>
  <c r="C11" i="3"/>
  <c r="M10" i="3"/>
  <c r="L10" i="3"/>
  <c r="J10" i="3"/>
  <c r="K10" i="3" s="1"/>
  <c r="I10" i="3"/>
  <c r="G10" i="3"/>
  <c r="E10" i="3"/>
  <c r="C10" i="3"/>
  <c r="M9" i="3"/>
  <c r="L9" i="3"/>
  <c r="J9" i="3"/>
  <c r="K9" i="3" s="1"/>
  <c r="I9" i="3"/>
  <c r="G9" i="3"/>
  <c r="E9" i="3"/>
  <c r="C9" i="3"/>
  <c r="M8" i="3"/>
  <c r="L8" i="3"/>
  <c r="J8" i="3"/>
  <c r="K8" i="3" s="1"/>
  <c r="I8" i="3"/>
  <c r="G8" i="3"/>
  <c r="E8" i="3"/>
  <c r="C8" i="3"/>
  <c r="F21" i="2"/>
  <c r="H21" i="2" s="1"/>
  <c r="E21" i="2"/>
  <c r="D21" i="2"/>
  <c r="B21" i="2"/>
  <c r="F20" i="2"/>
  <c r="H20" i="2" s="1"/>
  <c r="E20" i="2"/>
  <c r="B20" i="2"/>
  <c r="D20" i="2" s="1"/>
  <c r="F19" i="2"/>
  <c r="H19" i="2" s="1"/>
  <c r="B19" i="2"/>
  <c r="E19" i="2" s="1"/>
  <c r="H18" i="2"/>
  <c r="F18" i="2"/>
  <c r="B18" i="2"/>
  <c r="E18" i="2" s="1"/>
  <c r="F17" i="2"/>
  <c r="H17" i="2" s="1"/>
  <c r="E17" i="2"/>
  <c r="D17" i="2"/>
  <c r="B17" i="2"/>
  <c r="H15" i="2"/>
  <c r="E15" i="2"/>
  <c r="D15" i="2"/>
  <c r="H14" i="2"/>
  <c r="E14" i="2"/>
  <c r="D14" i="2"/>
  <c r="H13" i="2"/>
  <c r="E13" i="2"/>
  <c r="D13" i="2"/>
  <c r="H12" i="2"/>
  <c r="E12" i="2"/>
  <c r="D12" i="2"/>
  <c r="F11" i="2"/>
  <c r="F16" i="2" s="1"/>
  <c r="H16" i="2" s="1"/>
  <c r="B11" i="2"/>
  <c r="E11" i="2" s="1"/>
  <c r="H10" i="2"/>
  <c r="E10" i="2"/>
  <c r="D10" i="2"/>
  <c r="H9" i="2"/>
  <c r="E9" i="2"/>
  <c r="D9" i="2"/>
  <c r="H8" i="2"/>
  <c r="E8" i="2"/>
  <c r="D8" i="2"/>
  <c r="H7" i="2"/>
  <c r="E7" i="2"/>
  <c r="D7" i="2"/>
  <c r="H6" i="2"/>
  <c r="F6" i="2"/>
  <c r="B6" i="2"/>
  <c r="B16" i="2" s="1"/>
  <c r="K18" i="1"/>
  <c r="J18" i="1"/>
  <c r="I18" i="1"/>
  <c r="H18" i="1"/>
  <c r="E18" i="1"/>
  <c r="D18" i="1"/>
  <c r="C18" i="1"/>
  <c r="B18" i="1"/>
  <c r="L10" i="1"/>
  <c r="F10" i="1"/>
  <c r="N10" i="1" s="1"/>
  <c r="L9" i="1"/>
  <c r="F9" i="1"/>
  <c r="N9" i="1" s="1"/>
  <c r="L8" i="1"/>
  <c r="F8" i="1"/>
  <c r="N8" i="1" s="1"/>
  <c r="L7" i="1"/>
  <c r="F7" i="1"/>
  <c r="N7" i="1" s="1"/>
  <c r="L6" i="1"/>
  <c r="M6" i="1" s="1"/>
  <c r="M7" i="1" s="1"/>
  <c r="M8" i="1" s="1"/>
  <c r="M9" i="1" s="1"/>
  <c r="M10" i="1" s="1"/>
  <c r="M18" i="1" s="1"/>
  <c r="F6" i="1"/>
  <c r="F18" i="1" l="1"/>
  <c r="G6" i="1"/>
  <c r="G7" i="1" s="1"/>
  <c r="G8" i="1" s="1"/>
  <c r="G9" i="1" s="1"/>
  <c r="G10" i="1" s="1"/>
  <c r="G18" i="1" s="1"/>
  <c r="D16" i="2"/>
  <c r="E16" i="2"/>
  <c r="D6" i="2"/>
  <c r="H11" i="2"/>
  <c r="D18" i="2"/>
  <c r="E6" i="2"/>
  <c r="D11" i="2"/>
  <c r="D19" i="2"/>
  <c r="L18" i="1"/>
  <c r="N6" i="1"/>
  <c r="N18" i="1" s="1"/>
</calcChain>
</file>

<file path=xl/sharedStrings.xml><?xml version="1.0" encoding="utf-8"?>
<sst xmlns="http://schemas.openxmlformats.org/spreadsheetml/2006/main" count="124" uniqueCount="100">
  <si>
    <t>附件1：</t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</si>
  <si>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5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</si>
  <si>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</si>
  <si>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</si>
  <si>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</si>
  <si>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</si>
  <si>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</si>
  <si>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</si>
  <si>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</si>
  <si>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</si>
  <si>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</si>
  <si>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</si>
  <si>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乐透数字型</t>
    <phoneticPr fontId="3" type="noConversion"/>
  </si>
  <si>
    <t>竞猜型</t>
    <phoneticPr fontId="3" type="noConversion"/>
  </si>
  <si>
    <t>即开型</t>
    <phoneticPr fontId="3" type="noConversion"/>
  </si>
  <si>
    <t>视频型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</si>
  <si>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</si>
  <si>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</si>
  <si>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</si>
  <si>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</si>
  <si>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</si>
  <si>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</si>
  <si>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</si>
  <si>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</si>
  <si>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</si>
  <si>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</si>
  <si>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</si>
  <si>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</si>
  <si>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</si>
  <si>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</si>
  <si>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 xml:space="preserve"> 单位：亿元</t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</si>
  <si>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</si>
  <si>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</si>
  <si>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</si>
  <si>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</si>
  <si>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</si>
  <si>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</si>
  <si>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</si>
  <si>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</si>
  <si>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t>附件2：</t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</si>
  <si>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5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</si>
  <si>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</si>
  <si>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</si>
  <si>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</si>
  <si>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</si>
  <si>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</si>
  <si>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</si>
  <si>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</si>
  <si>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</si>
  <si>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</si>
  <si>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</si>
  <si>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</si>
  <si>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</si>
  <si>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</si>
  <si>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</si>
  <si>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</si>
  <si>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</si>
  <si>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</si>
  <si>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</si>
  <si>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</si>
  <si>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</si>
  <si>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</si>
  <si>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</si>
  <si>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</si>
  <si>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</si>
  <si>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</si>
  <si>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</si>
  <si>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</si>
  <si>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</si>
  <si>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</si>
  <si>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</si>
  <si>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</si>
  <si>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</si>
  <si>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</si>
  <si>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</si>
  <si>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</si>
  <si>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</si>
  <si>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</si>
  <si>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</si>
  <si>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</si>
  <si>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</si>
  <si>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</si>
  <si>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</si>
  <si>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</si>
  <si>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</si>
  <si>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</si>
  <si>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</si>
  <si>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 xml:space="preserve">      2018年5月全国各地区彩票销售情况表</t>
    <phoneticPr fontId="3" type="noConversion"/>
  </si>
  <si>
    <t>单位：万元</t>
    <phoneticPr fontId="3" type="noConversion"/>
  </si>
  <si>
    <t>地区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</si>
  <si>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</si>
  <si>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</si>
  <si>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</si>
  <si>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期增长%</t>
    <phoneticPr fontId="3" type="noConversion"/>
  </si>
  <si>
    <t>北京</t>
    <phoneticPr fontId="3" type="noConversion"/>
  </si>
  <si>
    <t>总计</t>
    <phoneticPr fontId="3" type="noConversion"/>
  </si>
  <si>
    <t>比上年同</t>
    <phoneticPr fontId="3" type="noConversion"/>
  </si>
  <si>
    <t>销售额</t>
    <phoneticPr fontId="3" type="noConversion"/>
  </si>
  <si>
    <r>
      <t xml:space="preserve"> </t>
    </r>
    <r>
      <rPr>
        <b/>
        <sz val="10"/>
        <rFont val="宋体"/>
        <family val="3"/>
        <charset val="134"/>
      </rPr>
      <t>单位：亿元</t>
    </r>
    <phoneticPr fontId="3" type="noConversion"/>
  </si>
  <si>
    <t>附件3: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</si>
</sst>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_ "/>
  </numFmts>
  <fonts count="16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7" fontId="7" fillId="0" borderId="6" xfId="1" applyNumberFormat="1" applyFont="1" applyFill="1" applyBorder="1" applyAlignment="1">
      <alignment horizontal="center"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8" fontId="7" fillId="0" borderId="6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81" fontId="13" fillId="0" borderId="0" xfId="0" applyNumberFormat="1" applyFont="1" applyFill="1" applyAlignment="1">
      <alignment horizontal="left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5" fillId="0" borderId="0" xfId="0" applyFont="1"/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5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5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4月"/>
      <sheetName val="与上年同期比较"/>
      <sheetName val="本月销量饼形图"/>
    </sheetNames>
    <sheetDataSet>
      <sheetData sheetId="0"/>
      <sheetData sheetId="1">
        <row r="2">
          <cell r="B2">
            <v>197.09299474239998</v>
          </cell>
        </row>
        <row r="3">
          <cell r="B3">
            <v>146.56825537399999</v>
          </cell>
        </row>
        <row r="4">
          <cell r="B4">
            <v>9.6528333600000007</v>
          </cell>
        </row>
        <row r="5">
          <cell r="B5">
            <v>40.766396828399998</v>
          </cell>
        </row>
        <row r="6">
          <cell r="B6">
            <v>0.10550917999999999</v>
          </cell>
        </row>
        <row r="7">
          <cell r="B7">
            <v>219.95890567299998</v>
          </cell>
        </row>
        <row r="8">
          <cell r="B8">
            <v>102.97134880999999</v>
          </cell>
        </row>
        <row r="9">
          <cell r="B9">
            <v>107.8469138</v>
          </cell>
        </row>
        <row r="10">
          <cell r="B10">
            <v>9.1208856300000001</v>
          </cell>
        </row>
        <row r="11">
          <cell r="B11">
            <v>1.9757433000000001E-2</v>
          </cell>
        </row>
        <row r="12">
          <cell r="B12">
            <v>417.05190041539993</v>
          </cell>
        </row>
        <row r="13">
          <cell r="B13">
            <v>249.53960418399998</v>
          </cell>
        </row>
        <row r="14">
          <cell r="B14">
            <v>107.8469138</v>
          </cell>
        </row>
        <row r="15">
          <cell r="B15">
            <v>18.773718989999999</v>
          </cell>
        </row>
        <row r="16">
          <cell r="B16">
            <v>40.7861542614</v>
          </cell>
        </row>
        <row r="17">
          <cell r="B17">
            <v>0.10550917999999999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/>
      <sheetData sheetId="1">
        <row r="7">
          <cell r="B7">
            <v>37281.359600000003</v>
          </cell>
          <cell r="D7">
            <v>189304.13579999999</v>
          </cell>
          <cell r="F7">
            <v>56941.329099999995</v>
          </cell>
          <cell r="H7">
            <v>257734.55489999999</v>
          </cell>
          <cell r="J7">
            <v>94222.688699999999</v>
          </cell>
          <cell r="L7">
            <v>447038.69069999998</v>
          </cell>
        </row>
        <row r="8">
          <cell r="B8">
            <v>34321.924299999999</v>
          </cell>
          <cell r="D8">
            <v>165209.22020000001</v>
          </cell>
          <cell r="F8">
            <v>32385.814300000002</v>
          </cell>
          <cell r="H8">
            <v>114937.43269999999</v>
          </cell>
          <cell r="J8">
            <v>66707.738599999997</v>
          </cell>
          <cell r="L8">
            <v>280146.65289999999</v>
          </cell>
        </row>
        <row r="9">
          <cell r="B9">
            <v>47451.934800000003</v>
          </cell>
          <cell r="D9">
            <v>236740.4718</v>
          </cell>
          <cell r="F9">
            <v>97296.532999999996</v>
          </cell>
          <cell r="H9">
            <v>467116.59960000002</v>
          </cell>
          <cell r="J9">
            <v>144748.46779999998</v>
          </cell>
          <cell r="L9">
            <v>703857.07140000002</v>
          </cell>
        </row>
        <row r="10">
          <cell r="B10">
            <v>37519.825900000003</v>
          </cell>
          <cell r="D10">
            <v>175097.8523</v>
          </cell>
          <cell r="F10">
            <v>22799.403700000003</v>
          </cell>
          <cell r="H10">
            <v>93462.357100000008</v>
          </cell>
          <cell r="J10">
            <v>60319.229600000006</v>
          </cell>
          <cell r="L10">
            <v>268560.20939999999</v>
          </cell>
        </row>
        <row r="11">
          <cell r="B11">
            <v>51744.322099999998</v>
          </cell>
          <cell r="D11">
            <v>282147.16149999999</v>
          </cell>
          <cell r="F11">
            <v>42221.923999999999</v>
          </cell>
          <cell r="H11">
            <v>190499.16749999998</v>
          </cell>
          <cell r="J11">
            <v>93966.246099999989</v>
          </cell>
          <cell r="L11">
            <v>472646.32899999997</v>
          </cell>
        </row>
        <row r="12">
          <cell r="B12">
            <v>94368.161399999997</v>
          </cell>
          <cell r="D12">
            <v>459317.87439999997</v>
          </cell>
          <cell r="F12">
            <v>41980.971999999994</v>
          </cell>
          <cell r="H12">
            <v>190352.84519999998</v>
          </cell>
          <cell r="J12">
            <v>136349.13339999999</v>
          </cell>
          <cell r="L12">
            <v>649670.71959999995</v>
          </cell>
        </row>
        <row r="13">
          <cell r="B13">
            <v>25308.140200000002</v>
          </cell>
          <cell r="D13">
            <v>143071.68479999999</v>
          </cell>
          <cell r="F13">
            <v>32009.022499999999</v>
          </cell>
          <cell r="H13">
            <v>155806.4075</v>
          </cell>
          <cell r="J13">
            <v>57317.162700000001</v>
          </cell>
          <cell r="L13">
            <v>298878.09230000002</v>
          </cell>
        </row>
        <row r="14">
          <cell r="B14">
            <v>38926.476600000002</v>
          </cell>
          <cell r="D14">
            <v>208385.08910000001</v>
          </cell>
          <cell r="F14">
            <v>54039.877199999995</v>
          </cell>
          <cell r="H14">
            <v>245203.66159999999</v>
          </cell>
          <cell r="J14">
            <v>92966.353799999997</v>
          </cell>
          <cell r="L14">
            <v>453588.75069999998</v>
          </cell>
        </row>
        <row r="15">
          <cell r="B15">
            <v>40972.078000000001</v>
          </cell>
          <cell r="D15">
            <v>196249.0097</v>
          </cell>
          <cell r="F15">
            <v>28269.440199999997</v>
          </cell>
          <cell r="H15">
            <v>126521.75570000001</v>
          </cell>
          <cell r="J15">
            <v>69241.518199999991</v>
          </cell>
          <cell r="L15">
            <v>322770.76540000003</v>
          </cell>
        </row>
        <row r="16">
          <cell r="B16">
            <v>113666.7132</v>
          </cell>
          <cell r="D16">
            <v>556978.228</v>
          </cell>
          <cell r="F16">
            <v>192040.22073299999</v>
          </cell>
          <cell r="H16">
            <v>788791.93694500008</v>
          </cell>
          <cell r="J16">
            <v>305706.93393299996</v>
          </cell>
          <cell r="L16">
            <v>1345770.1649450001</v>
          </cell>
        </row>
        <row r="17">
          <cell r="B17">
            <v>132544.5667</v>
          </cell>
          <cell r="D17">
            <v>627388.28910000005</v>
          </cell>
          <cell r="F17">
            <v>149745.65599999999</v>
          </cell>
          <cell r="H17">
            <v>555775.97840000002</v>
          </cell>
          <cell r="J17">
            <v>282290.22269999998</v>
          </cell>
          <cell r="L17">
            <v>1183164.2675000001</v>
          </cell>
        </row>
        <row r="18">
          <cell r="B18">
            <v>61260.5124</v>
          </cell>
          <cell r="D18">
            <v>310447.82189999998</v>
          </cell>
          <cell r="F18">
            <v>49278.0792</v>
          </cell>
          <cell r="H18">
            <v>193284.74410000001</v>
          </cell>
          <cell r="J18">
            <v>110538.5916</v>
          </cell>
          <cell r="L18">
            <v>503732.56599999999</v>
          </cell>
        </row>
        <row r="19">
          <cell r="B19">
            <v>39333.571600000003</v>
          </cell>
          <cell r="D19">
            <v>203488.52170000001</v>
          </cell>
          <cell r="F19">
            <v>116178.34139999999</v>
          </cell>
          <cell r="H19">
            <v>449718.78289999999</v>
          </cell>
          <cell r="J19">
            <v>155511.913</v>
          </cell>
          <cell r="L19">
            <v>653207.30460000003</v>
          </cell>
        </row>
        <row r="20">
          <cell r="B20">
            <v>33193.802900000002</v>
          </cell>
          <cell r="D20">
            <v>160083.2978</v>
          </cell>
          <cell r="F20">
            <v>47371.121199999994</v>
          </cell>
          <cell r="H20">
            <v>188795.18870000003</v>
          </cell>
          <cell r="J20">
            <v>80564.924100000004</v>
          </cell>
          <cell r="L20">
            <v>348878.4865</v>
          </cell>
        </row>
        <row r="21">
          <cell r="B21">
            <v>127317.70359999999</v>
          </cell>
          <cell r="D21">
            <v>615111.98239999998</v>
          </cell>
          <cell r="F21">
            <v>186942.12960000001</v>
          </cell>
          <cell r="H21">
            <v>775168.71020000009</v>
          </cell>
          <cell r="J21">
            <v>314259.83319999999</v>
          </cell>
          <cell r="L21">
            <v>1390280.6926000002</v>
          </cell>
        </row>
        <row r="22">
          <cell r="B22">
            <v>57345.298600000002</v>
          </cell>
          <cell r="D22">
            <v>274439.45370000001</v>
          </cell>
          <cell r="F22">
            <v>116571.3953</v>
          </cell>
          <cell r="H22">
            <v>522774.96620000002</v>
          </cell>
          <cell r="J22">
            <v>173916.69390000001</v>
          </cell>
          <cell r="L22">
            <v>797214.4199000001</v>
          </cell>
        </row>
        <row r="23">
          <cell r="B23">
            <v>80133.0628</v>
          </cell>
          <cell r="D23">
            <v>403084.85479999997</v>
          </cell>
          <cell r="F23">
            <v>105996.13089999999</v>
          </cell>
          <cell r="H23">
            <v>424133.97579999996</v>
          </cell>
          <cell r="J23">
            <v>186129.1937</v>
          </cell>
          <cell r="L23">
            <v>827218.83059999999</v>
          </cell>
        </row>
        <row r="24">
          <cell r="B24">
            <v>77123.313299999994</v>
          </cell>
          <cell r="D24">
            <v>370379.88510000001</v>
          </cell>
          <cell r="F24">
            <v>44067.376799999998</v>
          </cell>
          <cell r="H24">
            <v>205143.36550000001</v>
          </cell>
          <cell r="J24">
            <v>121190.69009999999</v>
          </cell>
          <cell r="L24">
            <v>575523.25060000003</v>
          </cell>
        </row>
        <row r="25">
          <cell r="B25">
            <v>209251.139</v>
          </cell>
          <cell r="D25">
            <v>919186.74060000002</v>
          </cell>
          <cell r="F25">
            <v>168908.15050000002</v>
          </cell>
          <cell r="H25">
            <v>748843.21589999995</v>
          </cell>
          <cell r="J25">
            <v>378159.28950000001</v>
          </cell>
          <cell r="L25">
            <v>1668029.9564999999</v>
          </cell>
        </row>
        <row r="26">
          <cell r="B26">
            <v>51077.597800000003</v>
          </cell>
          <cell r="D26">
            <v>241445.8315</v>
          </cell>
          <cell r="F26">
            <v>18936.825099999998</v>
          </cell>
          <cell r="H26">
            <v>88033.875999999989</v>
          </cell>
          <cell r="J26">
            <v>70014.422900000005</v>
          </cell>
          <cell r="L26">
            <v>329479.70750000002</v>
          </cell>
        </row>
        <row r="27">
          <cell r="B27">
            <v>13076.233</v>
          </cell>
          <cell r="D27">
            <v>67393.518800000005</v>
          </cell>
          <cell r="F27">
            <v>7981.57168</v>
          </cell>
          <cell r="H27">
            <v>46849.862150000001</v>
          </cell>
          <cell r="J27">
            <v>21057.804680000001</v>
          </cell>
          <cell r="L27">
            <v>114243.38095000001</v>
          </cell>
        </row>
        <row r="28">
          <cell r="B28">
            <v>45493.479399999997</v>
          </cell>
          <cell r="D28">
            <v>219839.41529999999</v>
          </cell>
          <cell r="F28">
            <v>45017.210099999997</v>
          </cell>
          <cell r="H28">
            <v>237737.57139999999</v>
          </cell>
          <cell r="J28">
            <v>90510.689499999993</v>
          </cell>
          <cell r="L28">
            <v>457576.98670000001</v>
          </cell>
        </row>
        <row r="29">
          <cell r="B29">
            <v>73470.130600000004</v>
          </cell>
          <cell r="D29">
            <v>377845.17969999998</v>
          </cell>
          <cell r="F29">
            <v>42111.281999999999</v>
          </cell>
          <cell r="H29">
            <v>194115.89879999997</v>
          </cell>
          <cell r="J29">
            <v>115581.41260000001</v>
          </cell>
          <cell r="L29">
            <v>571961.07849999995</v>
          </cell>
        </row>
        <row r="30">
          <cell r="B30">
            <v>21996.799800000001</v>
          </cell>
          <cell r="D30">
            <v>108382.5055</v>
          </cell>
          <cell r="F30">
            <v>32223.478600000002</v>
          </cell>
          <cell r="H30">
            <v>135698.7427</v>
          </cell>
          <cell r="J30">
            <v>54220.278400000003</v>
          </cell>
          <cell r="L30">
            <v>244081.2482</v>
          </cell>
        </row>
        <row r="31">
          <cell r="B31">
            <v>63625.763500000001</v>
          </cell>
          <cell r="D31">
            <v>305323.0307</v>
          </cell>
          <cell r="F31">
            <v>73529.207699999999</v>
          </cell>
          <cell r="H31">
            <v>311284.04869999998</v>
          </cell>
          <cell r="J31">
            <v>137154.9712</v>
          </cell>
          <cell r="L31">
            <v>616607.07939999993</v>
          </cell>
        </row>
        <row r="32">
          <cell r="B32">
            <v>24926.640200000002</v>
          </cell>
          <cell r="D32">
            <v>100106.82859999999</v>
          </cell>
          <cell r="F32">
            <v>8838.69</v>
          </cell>
          <cell r="H32">
            <v>32959.275699999998</v>
          </cell>
          <cell r="J32">
            <v>33765.330200000004</v>
          </cell>
          <cell r="L32">
            <v>133066.10430000001</v>
          </cell>
        </row>
        <row r="33">
          <cell r="B33">
            <v>82192.175099999993</v>
          </cell>
          <cell r="D33">
            <v>366984.08199999999</v>
          </cell>
          <cell r="F33">
            <v>57376.175999999992</v>
          </cell>
          <cell r="H33">
            <v>227413.6237</v>
          </cell>
          <cell r="J33">
            <v>139568.35109999997</v>
          </cell>
          <cell r="L33">
            <v>594397.70570000005</v>
          </cell>
        </row>
        <row r="34">
          <cell r="B34">
            <v>41792.1322</v>
          </cell>
          <cell r="D34">
            <v>206350.47330000001</v>
          </cell>
          <cell r="F34">
            <v>24215.251500000002</v>
          </cell>
          <cell r="H34">
            <v>115504.41780000001</v>
          </cell>
          <cell r="J34">
            <v>66007.383700000006</v>
          </cell>
          <cell r="L34">
            <v>321854.89110000001</v>
          </cell>
        </row>
        <row r="35">
          <cell r="B35">
            <v>14411.716</v>
          </cell>
          <cell r="D35">
            <v>62180.900199999996</v>
          </cell>
          <cell r="F35">
            <v>7088.4401000000007</v>
          </cell>
          <cell r="H35">
            <v>28959.406900000005</v>
          </cell>
          <cell r="J35">
            <v>21500.1561</v>
          </cell>
          <cell r="L35">
            <v>91140.307100000005</v>
          </cell>
        </row>
        <row r="36">
          <cell r="B36">
            <v>14845.4043</v>
          </cell>
          <cell r="D36">
            <v>72578.219599999997</v>
          </cell>
          <cell r="F36">
            <v>11130.494499999999</v>
          </cell>
          <cell r="H36">
            <v>46708.485200000003</v>
          </cell>
          <cell r="J36">
            <v>25975.898799999999</v>
          </cell>
          <cell r="L36">
            <v>119286.70480000001</v>
          </cell>
        </row>
        <row r="37">
          <cell r="B37">
            <v>36740.041499999999</v>
          </cell>
          <cell r="D37">
            <v>204338.3138</v>
          </cell>
          <cell r="F37">
            <v>33264.608899999999</v>
          </cell>
          <cell r="H37">
            <v>130539.04220000001</v>
          </cell>
          <cell r="J37">
            <v>70004.650399999999</v>
          </cell>
          <cell r="L37">
            <v>334877.35600000003</v>
          </cell>
        </row>
        <row r="38">
          <cell r="B38">
            <v>1822712.0204000003</v>
          </cell>
          <cell r="D38">
            <v>8828879.8736999985</v>
          </cell>
          <cell r="F38">
            <v>1946756.1538130001</v>
          </cell>
          <cell r="H38">
            <v>8289869.8976950003</v>
          </cell>
          <cell r="J38">
            <v>3769468.1742130006</v>
          </cell>
          <cell r="L38">
            <v>17118749.771394998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Q10" sqref="Q10"/>
    </sheetView>
  </sheetViews>
  <sheetFormatPr defaultRowHeight="24.95" customHeight="1" x14ac:dyDescent="0.2"/>
  <cols>
    <col min="1" max="1" width="8.25" style="2" customWidth="1"/>
    <col min="2" max="2" width="9.375" style="2" customWidth="1"/>
    <col min="3" max="3" width="8" style="2" customWidth="1"/>
    <col min="4" max="4" width="8.5" style="2" customWidth="1"/>
    <col min="5" max="5" width="8" style="2" customWidth="1"/>
    <col min="6" max="6" width="8.875" style="2" customWidth="1"/>
    <col min="7" max="7" width="9.625" style="2" customWidth="1"/>
    <col min="8" max="8" width="10.125" style="2" customWidth="1"/>
    <col min="9" max="9" width="9.25" style="2" customWidth="1"/>
    <col min="10" max="10" width="8.75" style="2" customWidth="1"/>
    <col min="11" max="11" width="8.125" style="2" customWidth="1"/>
    <col min="12" max="12" width="9.875" style="2" customWidth="1"/>
    <col min="13" max="14" width="10.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24.95" customHeight="1" x14ac:dyDescent="0.2">
      <c r="A1" s="1" t="s">
        <v>0</v>
      </c>
    </row>
    <row r="2" spans="1:16" ht="24.9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24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32" t="s">
        <v>98</v>
      </c>
    </row>
    <row r="4" spans="1:16" ht="24.95" customHeight="1" x14ac:dyDescent="0.2">
      <c r="A4" s="34" t="s">
        <v>2</v>
      </c>
      <c r="B4" s="36" t="s">
        <v>3</v>
      </c>
      <c r="C4" s="37"/>
      <c r="D4" s="37"/>
      <c r="E4" s="37"/>
      <c r="F4" s="37"/>
      <c r="G4" s="38"/>
      <c r="H4" s="36" t="s">
        <v>4</v>
      </c>
      <c r="I4" s="37"/>
      <c r="J4" s="37"/>
      <c r="K4" s="37"/>
      <c r="L4" s="37"/>
      <c r="M4" s="5"/>
      <c r="N4" s="34" t="s">
        <v>5</v>
      </c>
    </row>
    <row r="5" spans="1:16" ht="24.95" customHeight="1" x14ac:dyDescent="0.2">
      <c r="A5" s="35"/>
      <c r="B5" s="6" t="s">
        <v>6</v>
      </c>
      <c r="C5" s="7" t="s">
        <v>7</v>
      </c>
      <c r="D5" s="6" t="s">
        <v>8</v>
      </c>
      <c r="E5" s="6" t="s">
        <v>9</v>
      </c>
      <c r="F5" s="6" t="s">
        <v>10</v>
      </c>
      <c r="G5" s="8" t="s">
        <v>11</v>
      </c>
      <c r="H5" s="6" t="s">
        <v>12</v>
      </c>
      <c r="I5" s="6" t="s">
        <v>13</v>
      </c>
      <c r="J5" s="7" t="s">
        <v>14</v>
      </c>
      <c r="K5" s="9" t="s">
        <v>15</v>
      </c>
      <c r="L5" s="10" t="s">
        <v>16</v>
      </c>
      <c r="M5" s="6" t="s">
        <v>11</v>
      </c>
      <c r="N5" s="35"/>
    </row>
    <row r="6" spans="1:16" ht="24.95" customHeight="1" x14ac:dyDescent="0.2">
      <c r="A6" s="11" t="s">
        <v>17</v>
      </c>
      <c r="B6" s="12">
        <v>143.53606583999999</v>
      </c>
      <c r="C6" s="12">
        <v>9.5505197200000005</v>
      </c>
      <c r="D6" s="12">
        <v>40.144547719999998</v>
      </c>
      <c r="E6" s="12">
        <v>0.12307016</v>
      </c>
      <c r="F6" s="12">
        <f t="shared" ref="F6:F10" si="0">SUM(B6:E6)</f>
        <v>193.35420343999999</v>
      </c>
      <c r="G6" s="12">
        <f>F6</f>
        <v>193.35420343999999</v>
      </c>
      <c r="H6" s="12">
        <v>98.727195589999994</v>
      </c>
      <c r="I6" s="12">
        <v>81.749861440000004</v>
      </c>
      <c r="J6" s="12">
        <v>9.4554502599999992</v>
      </c>
      <c r="K6" s="12">
        <v>4.3663230000000001E-3</v>
      </c>
      <c r="L6" s="12">
        <f>SUM(H6:K6)</f>
        <v>189.93687361299999</v>
      </c>
      <c r="M6" s="12">
        <f>L6</f>
        <v>189.93687361299999</v>
      </c>
      <c r="N6" s="12">
        <f>F6+L6</f>
        <v>383.29107705299998</v>
      </c>
      <c r="O6" s="13"/>
    </row>
    <row r="7" spans="1:16" ht="24.95" customHeight="1" x14ac:dyDescent="0.2">
      <c r="A7" s="11" t="s">
        <v>18</v>
      </c>
      <c r="B7" s="12">
        <v>90.748123300000003</v>
      </c>
      <c r="C7" s="12">
        <v>9.8044123499999998</v>
      </c>
      <c r="D7" s="12">
        <v>30.55198291</v>
      </c>
      <c r="E7" s="12">
        <v>8.0142980000000003E-2</v>
      </c>
      <c r="F7" s="12">
        <f t="shared" si="0"/>
        <v>131.18466154000001</v>
      </c>
      <c r="G7" s="12">
        <f>G6+F7</f>
        <v>324.53886497999997</v>
      </c>
      <c r="H7" s="12">
        <v>61.705585589999998</v>
      </c>
      <c r="I7" s="12">
        <v>55.509142320000002</v>
      </c>
      <c r="J7" s="12">
        <v>8.1906684399999996</v>
      </c>
      <c r="K7" s="12">
        <v>3.1014749999999998E-3</v>
      </c>
      <c r="L7" s="12">
        <f t="shared" ref="L7:L10" si="1">SUM(H7:K7)</f>
        <v>125.40849782499998</v>
      </c>
      <c r="M7" s="12">
        <f>M6+L7</f>
        <v>315.34537143799997</v>
      </c>
      <c r="N7" s="12">
        <f>F7+L7</f>
        <v>256.59315936500002</v>
      </c>
      <c r="O7" s="13"/>
    </row>
    <row r="8" spans="1:16" ht="24.95" customHeight="1" x14ac:dyDescent="0.2">
      <c r="A8" s="11" t="s">
        <v>19</v>
      </c>
      <c r="B8" s="12">
        <v>143.69828894599999</v>
      </c>
      <c r="C8" s="12">
        <v>10.22167917</v>
      </c>
      <c r="D8" s="12">
        <v>43.909614199000004</v>
      </c>
      <c r="E8" s="12">
        <v>0.11930946000000001</v>
      </c>
      <c r="F8" s="12">
        <f t="shared" si="0"/>
        <v>197.94889177499999</v>
      </c>
      <c r="G8" s="12">
        <f>G7+F8</f>
        <v>522.48775675499996</v>
      </c>
      <c r="H8" s="12">
        <v>101.89031684</v>
      </c>
      <c r="I8" s="12">
        <v>89.789771160000001</v>
      </c>
      <c r="J8" s="12">
        <v>12.227288619999999</v>
      </c>
      <c r="K8" s="12">
        <v>9.9890599999999993E-3</v>
      </c>
      <c r="L8" s="12">
        <f t="shared" si="1"/>
        <v>203.91736568000002</v>
      </c>
      <c r="M8" s="12">
        <f>M7+L8</f>
        <v>519.26273711800002</v>
      </c>
      <c r="N8" s="12">
        <f>F8+L8</f>
        <v>401.86625745499998</v>
      </c>
      <c r="P8" s="14"/>
    </row>
    <row r="9" spans="1:16" ht="24.95" customHeight="1" x14ac:dyDescent="0.2">
      <c r="A9" s="11" t="s">
        <v>20</v>
      </c>
      <c r="B9" s="12">
        <v>146.56825537399999</v>
      </c>
      <c r="C9" s="12">
        <v>9.6528333600000007</v>
      </c>
      <c r="D9" s="12">
        <v>40.766396828399998</v>
      </c>
      <c r="E9" s="12">
        <v>0.10550917999999999</v>
      </c>
      <c r="F9" s="12">
        <f t="shared" si="0"/>
        <v>197.09299474239998</v>
      </c>
      <c r="G9" s="12">
        <f>G8+F9</f>
        <v>719.58075149739989</v>
      </c>
      <c r="H9" s="12">
        <v>102.97134880999999</v>
      </c>
      <c r="I9" s="12">
        <v>107.8469138</v>
      </c>
      <c r="J9" s="12">
        <v>9.1208856300000001</v>
      </c>
      <c r="K9" s="12">
        <v>1.9757433000000001E-2</v>
      </c>
      <c r="L9" s="12">
        <f t="shared" si="1"/>
        <v>219.95890567299998</v>
      </c>
      <c r="M9" s="12">
        <f t="shared" ref="M9:M10" si="2">SUM(M8+L9)</f>
        <v>739.22164279100002</v>
      </c>
      <c r="N9" s="12">
        <f t="shared" ref="N9:N10" si="3">SUM(F9+L9)</f>
        <v>417.05190041539993</v>
      </c>
    </row>
    <row r="10" spans="1:16" ht="24.95" customHeight="1" x14ac:dyDescent="0.2">
      <c r="A10" s="11" t="s">
        <v>21</v>
      </c>
      <c r="B10" s="12">
        <v>145.67231899999999</v>
      </c>
      <c r="C10" s="12">
        <v>9.3255289999999995</v>
      </c>
      <c r="D10" s="12">
        <v>40.460507999999997</v>
      </c>
      <c r="E10" s="12">
        <v>9.9394999999999997E-2</v>
      </c>
      <c r="F10" s="12">
        <f t="shared" si="0"/>
        <v>195.55775099999997</v>
      </c>
      <c r="G10" s="12">
        <f t="shared" ref="G10" si="4">G9+F10</f>
        <v>915.13850249739983</v>
      </c>
      <c r="H10" s="12">
        <v>101.09632677</v>
      </c>
      <c r="I10" s="12">
        <v>101.28381607999999</v>
      </c>
      <c r="J10" s="12">
        <v>8.93903566</v>
      </c>
      <c r="K10" s="12">
        <v>1.3185914999999999E-2</v>
      </c>
      <c r="L10" s="12">
        <f t="shared" si="1"/>
        <v>211.33236442500001</v>
      </c>
      <c r="M10" s="12">
        <f t="shared" si="2"/>
        <v>950.55400721600006</v>
      </c>
      <c r="N10" s="12">
        <f t="shared" si="3"/>
        <v>406.89011542499998</v>
      </c>
    </row>
    <row r="11" spans="1:16" ht="24.95" customHeight="1" x14ac:dyDescent="0.2">
      <c r="A11" s="11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5"/>
      <c r="L11" s="12"/>
      <c r="M11" s="12"/>
      <c r="N11" s="12"/>
    </row>
    <row r="12" spans="1:16" ht="24.95" customHeight="1" x14ac:dyDescent="0.2">
      <c r="A12" s="11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ht="24.95" customHeight="1" x14ac:dyDescent="0.2">
      <c r="A13" s="11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ht="24.95" customHeight="1" x14ac:dyDescent="0.2">
      <c r="A14" s="11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4.95" customHeight="1" x14ac:dyDescent="0.2">
      <c r="A15" s="11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6" ht="24.95" customHeight="1" x14ac:dyDescent="0.2">
      <c r="A16" s="11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4.95" customHeight="1" x14ac:dyDescent="0.2">
      <c r="A17" s="11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4.95" customHeight="1" x14ac:dyDescent="0.2">
      <c r="A18" s="6" t="s">
        <v>29</v>
      </c>
      <c r="B18" s="12">
        <f>SUM(B6:B17)</f>
        <v>670.22305245999996</v>
      </c>
      <c r="C18" s="12">
        <f>SUM(C6:C17)</f>
        <v>48.554973599999997</v>
      </c>
      <c r="D18" s="12">
        <f>SUM(D6:D17)</f>
        <v>195.83304965740001</v>
      </c>
      <c r="E18" s="12">
        <f>SUM(E6:E17)</f>
        <v>0.52742677999999998</v>
      </c>
      <c r="F18" s="12">
        <f>SUM(F6:F17)</f>
        <v>915.13850249739983</v>
      </c>
      <c r="G18" s="12">
        <f>G10</f>
        <v>915.13850249739983</v>
      </c>
      <c r="H18" s="12">
        <f>SUM(H6:H17)</f>
        <v>466.39077359999999</v>
      </c>
      <c r="I18" s="12">
        <f>SUM(I6:I17)</f>
        <v>436.17950480000002</v>
      </c>
      <c r="J18" s="12">
        <f>SUM(J6:J17)</f>
        <v>47.933328610000004</v>
      </c>
      <c r="K18" s="12">
        <f>SUM(K6:K17)</f>
        <v>5.0400205999999996E-2</v>
      </c>
      <c r="L18" s="12">
        <f>SUM(L6:L17)</f>
        <v>950.55400721600006</v>
      </c>
      <c r="M18" s="12">
        <f>M10</f>
        <v>950.55400721600006</v>
      </c>
      <c r="N18" s="12">
        <f>SUM(N6:N17)</f>
        <v>1865.6925097133997</v>
      </c>
    </row>
    <row r="19" spans="1:14" ht="24.95" customHeight="1" x14ac:dyDescent="0.2">
      <c r="N19" s="16"/>
    </row>
    <row r="20" spans="1:14" ht="24.95" customHeight="1" x14ac:dyDescent="0.2">
      <c r="D20" s="13"/>
      <c r="K20" s="13"/>
    </row>
    <row r="22" spans="1:14" ht="24.95" customHeight="1" x14ac:dyDescent="0.2">
      <c r="G22" s="13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N20" sqref="N20"/>
    </sheetView>
  </sheetViews>
  <sheetFormatPr defaultRowHeight="20.100000000000001" customHeight="1" x14ac:dyDescent="0.2"/>
  <cols>
    <col min="1" max="1" width="21.875" customWidth="1"/>
    <col min="2" max="2" width="16.125" customWidth="1"/>
    <col min="3" max="3" width="15.875" customWidth="1"/>
    <col min="4" max="4" width="12.875" customWidth="1"/>
    <col min="5" max="5" width="12.375" customWidth="1"/>
    <col min="6" max="6" width="16" customWidth="1"/>
    <col min="7" max="7" width="14.125" customWidth="1"/>
    <col min="8" max="8" width="15.125" customWidth="1"/>
  </cols>
  <sheetData>
    <row r="1" spans="1:8" ht="20.100000000000001" customHeight="1" x14ac:dyDescent="0.2">
      <c r="A1" s="1" t="s">
        <v>39</v>
      </c>
      <c r="B1" s="2"/>
      <c r="C1" s="2"/>
      <c r="D1" s="2"/>
      <c r="E1" s="2"/>
      <c r="F1" s="2"/>
      <c r="G1" s="2"/>
      <c r="H1" s="2"/>
    </row>
    <row r="2" spans="1:8" ht="20.100000000000001" customHeight="1" x14ac:dyDescent="0.2">
      <c r="A2" s="39" t="s">
        <v>40</v>
      </c>
      <c r="B2" s="39"/>
      <c r="C2" s="39"/>
      <c r="D2" s="39"/>
      <c r="E2" s="39"/>
      <c r="F2" s="39"/>
      <c r="G2" s="39"/>
      <c r="H2" s="39"/>
    </row>
    <row r="3" spans="1:8" ht="20.100000000000001" customHeight="1" x14ac:dyDescent="0.2">
      <c r="A3" s="17"/>
      <c r="B3" s="17"/>
      <c r="C3" s="17"/>
      <c r="D3" s="18"/>
      <c r="E3" s="18"/>
      <c r="F3" s="17"/>
      <c r="G3" s="17"/>
      <c r="H3" s="17" t="s">
        <v>30</v>
      </c>
    </row>
    <row r="4" spans="1:8" ht="20.100000000000001" customHeight="1" x14ac:dyDescent="0.2">
      <c r="A4" s="40" t="s">
        <v>41</v>
      </c>
      <c r="B4" s="40" t="s">
        <v>42</v>
      </c>
      <c r="C4" s="40"/>
      <c r="D4" s="40"/>
      <c r="E4" s="40"/>
      <c r="F4" s="40" t="s">
        <v>43</v>
      </c>
      <c r="G4" s="40"/>
      <c r="H4" s="40"/>
    </row>
    <row r="5" spans="1:8" ht="20.100000000000001" customHeight="1" x14ac:dyDescent="0.2">
      <c r="A5" s="40"/>
      <c r="B5" s="6" t="s">
        <v>44</v>
      </c>
      <c r="C5" s="6" t="s">
        <v>45</v>
      </c>
      <c r="D5" s="19" t="s">
        <v>46</v>
      </c>
      <c r="E5" s="19" t="s">
        <v>47</v>
      </c>
      <c r="F5" s="6" t="s">
        <v>44</v>
      </c>
      <c r="G5" s="6" t="s">
        <v>45</v>
      </c>
      <c r="H5" s="19" t="s">
        <v>46</v>
      </c>
    </row>
    <row r="6" spans="1:8" ht="20.100000000000001" customHeight="1" x14ac:dyDescent="0.2">
      <c r="A6" s="20" t="s">
        <v>48</v>
      </c>
      <c r="B6" s="12">
        <f>SUM(B7:B10)</f>
        <v>195.55775099999997</v>
      </c>
      <c r="C6" s="21">
        <v>182.27120205</v>
      </c>
      <c r="D6" s="22">
        <f>(B6-C6)/C6</f>
        <v>7.2894394729208237E-2</v>
      </c>
      <c r="E6" s="22">
        <f>(B6-'[1]2018年4月'!B2)/'[1]2018年4月'!B2</f>
        <v>-7.7894384039705342E-3</v>
      </c>
      <c r="F6" s="12">
        <f>SUM(F7:F10)</f>
        <v>915.13850249740005</v>
      </c>
      <c r="G6" s="21">
        <v>882.88798736590002</v>
      </c>
      <c r="H6" s="22">
        <f>(F6-G6)/G6</f>
        <v>3.6528433496665395E-2</v>
      </c>
    </row>
    <row r="7" spans="1:8" ht="20.100000000000001" customHeight="1" x14ac:dyDescent="0.2">
      <c r="A7" s="23" t="s">
        <v>49</v>
      </c>
      <c r="B7" s="12">
        <v>145.67231899999999</v>
      </c>
      <c r="C7" s="21">
        <v>131.16829376000001</v>
      </c>
      <c r="D7" s="22">
        <f t="shared" ref="D7:D18" si="0">(B7-C7)/C7</f>
        <v>0.11057569496587447</v>
      </c>
      <c r="E7" s="22">
        <f>(B7-'[1]2018年4月'!B3)/'[1]2018年4月'!B3</f>
        <v>-6.1127586714724126E-3</v>
      </c>
      <c r="F7" s="12">
        <v>670.22305245999996</v>
      </c>
      <c r="G7" s="21">
        <v>633.65356085999997</v>
      </c>
      <c r="H7" s="22">
        <f>(F7-G7)/G7</f>
        <v>5.7712121984081599E-2</v>
      </c>
    </row>
    <row r="8" spans="1:8" ht="20.100000000000001" customHeight="1" x14ac:dyDescent="0.2">
      <c r="A8" s="23" t="s">
        <v>50</v>
      </c>
      <c r="B8" s="12">
        <v>9.3255289999999995</v>
      </c>
      <c r="C8" s="21">
        <v>11.310618949999999</v>
      </c>
      <c r="D8" s="22">
        <f>(B8-C8)/C8</f>
        <v>-0.17550674801930263</v>
      </c>
      <c r="E8" s="22">
        <f>(B8-'[1]2018年4月'!B4)/'[1]2018年4月'!B4</f>
        <v>-3.3907594567653569E-2</v>
      </c>
      <c r="F8" s="12">
        <v>48.554973599999997</v>
      </c>
      <c r="G8" s="21">
        <v>55.589424189999995</v>
      </c>
      <c r="H8" s="22">
        <f>(F8-G8)/G8</f>
        <v>-0.12654296554605127</v>
      </c>
    </row>
    <row r="9" spans="1:8" ht="20.100000000000001" customHeight="1" x14ac:dyDescent="0.2">
      <c r="A9" s="23" t="s">
        <v>51</v>
      </c>
      <c r="B9" s="12">
        <v>40.460507999999997</v>
      </c>
      <c r="C9" s="21">
        <v>39.629383240000003</v>
      </c>
      <c r="D9" s="22">
        <f>(B9-C9)/C9</f>
        <v>2.0972437420148819E-2</v>
      </c>
      <c r="E9" s="22">
        <f>(B9-'[1]2018年4月'!B5)/'[1]2018年4月'!B5</f>
        <v>-7.5034551051345903E-3</v>
      </c>
      <c r="F9" s="12">
        <v>195.83304965740001</v>
      </c>
      <c r="G9" s="21">
        <v>192.87659624590003</v>
      </c>
      <c r="H9" s="22">
        <f>(F9-G9)/G9</f>
        <v>1.5328212282068534E-2</v>
      </c>
    </row>
    <row r="10" spans="1:8" ht="20.100000000000001" customHeight="1" x14ac:dyDescent="0.2">
      <c r="A10" s="23" t="s">
        <v>52</v>
      </c>
      <c r="B10" s="12">
        <v>9.9394999999999997E-2</v>
      </c>
      <c r="C10" s="21">
        <v>0.1629061</v>
      </c>
      <c r="D10" s="22">
        <f>(B10-C10)/C10</f>
        <v>-0.38986324023471192</v>
      </c>
      <c r="E10" s="22">
        <f>(B10-'[1]2018年4月'!B6)/'[1]2018年4月'!B6</f>
        <v>-5.794927038576167E-2</v>
      </c>
      <c r="F10" s="12">
        <v>0.52742677999999998</v>
      </c>
      <c r="G10" s="21">
        <v>0.76840607000000005</v>
      </c>
      <c r="H10" s="22">
        <f>(F10-G10)/G10</f>
        <v>-0.31360930035339263</v>
      </c>
    </row>
    <row r="11" spans="1:8" ht="20.100000000000001" customHeight="1" x14ac:dyDescent="0.2">
      <c r="A11" s="20" t="s">
        <v>53</v>
      </c>
      <c r="B11" s="12">
        <f>SUM(B12:B15)</f>
        <v>211.33236442500001</v>
      </c>
      <c r="C11" s="21">
        <v>194.67561538130002</v>
      </c>
      <c r="D11" s="22">
        <f t="shared" si="0"/>
        <v>8.5561558447242433E-2</v>
      </c>
      <c r="E11" s="22">
        <f>(B11-'[1]2018年4月'!B7)/'[1]2018年4月'!B7</f>
        <v>-3.9218876915238614E-2</v>
      </c>
      <c r="F11" s="12">
        <f>SUM(F12:F15)</f>
        <v>950.55400721599995</v>
      </c>
      <c r="G11" s="21">
        <v>828.98698808250003</v>
      </c>
      <c r="H11" s="22">
        <f t="shared" ref="H11:H18" si="1">(F11-G11)/G11</f>
        <v>0.1466452681177689</v>
      </c>
    </row>
    <row r="12" spans="1:8" ht="20.100000000000001" customHeight="1" x14ac:dyDescent="0.2">
      <c r="A12" s="24" t="s">
        <v>54</v>
      </c>
      <c r="B12" s="12">
        <v>101.09632677</v>
      </c>
      <c r="C12" s="21">
        <v>95.575432840000005</v>
      </c>
      <c r="D12" s="22">
        <f t="shared" si="0"/>
        <v>5.7764780822309895E-2</v>
      </c>
      <c r="E12" s="22">
        <f>(B12-'[1]2018年4月'!B8)/'[1]2018年4月'!B8</f>
        <v>-1.8209162661933578E-2</v>
      </c>
      <c r="F12" s="12">
        <v>466.39077359999999</v>
      </c>
      <c r="G12" s="21">
        <v>433.92719834000002</v>
      </c>
      <c r="H12" s="22">
        <f t="shared" si="1"/>
        <v>7.4813414287443231E-2</v>
      </c>
    </row>
    <row r="13" spans="1:8" ht="20.100000000000001" customHeight="1" x14ac:dyDescent="0.2">
      <c r="A13" s="24" t="s">
        <v>55</v>
      </c>
      <c r="B13" s="12">
        <v>101.28381607999999</v>
      </c>
      <c r="C13" s="21">
        <v>88.042610400000001</v>
      </c>
      <c r="D13" s="22">
        <f t="shared" si="0"/>
        <v>0.15039542353233082</v>
      </c>
      <c r="E13" s="22">
        <f>(B13-'[1]2018年4月'!B9)/'[1]2018年4月'!B9</f>
        <v>-6.0855684124361119E-2</v>
      </c>
      <c r="F13" s="12">
        <v>436.17950480000002</v>
      </c>
      <c r="G13" s="21">
        <v>342.25737378000002</v>
      </c>
      <c r="H13" s="22">
        <f t="shared" si="1"/>
        <v>0.27441959827685786</v>
      </c>
    </row>
    <row r="14" spans="1:8" ht="20.100000000000001" customHeight="1" x14ac:dyDescent="0.2">
      <c r="A14" s="24" t="s">
        <v>38</v>
      </c>
      <c r="B14" s="12">
        <v>8.93903566</v>
      </c>
      <c r="C14" s="21">
        <v>11.0509905133</v>
      </c>
      <c r="D14" s="22">
        <f>(B14-C14)/C14</f>
        <v>-0.1911100050948589</v>
      </c>
      <c r="E14" s="22">
        <f>(B14-'[1]2018年4月'!B10)/'[1]2018年4月'!B10</f>
        <v>-1.9937753566590881E-2</v>
      </c>
      <c r="F14" s="12">
        <v>47.933328610000004</v>
      </c>
      <c r="G14" s="21">
        <v>52.757226764500004</v>
      </c>
      <c r="H14" s="22">
        <f t="shared" si="1"/>
        <v>-9.1435779519517313E-2</v>
      </c>
    </row>
    <row r="15" spans="1:8" ht="20.100000000000001" customHeight="1" x14ac:dyDescent="0.2">
      <c r="A15" s="24" t="s">
        <v>31</v>
      </c>
      <c r="B15" s="12">
        <v>1.3185914999999999E-2</v>
      </c>
      <c r="C15" s="25">
        <v>6.581628E-3</v>
      </c>
      <c r="D15" s="22">
        <f>(B15-C15)/C15</f>
        <v>1.0034427652246525</v>
      </c>
      <c r="E15" s="22">
        <f>(B15-'[1]2018年4月'!B11)/'[1]2018年4月'!B11</f>
        <v>-0.33260990939460616</v>
      </c>
      <c r="F15" s="15">
        <v>5.0400205999999996E-2</v>
      </c>
      <c r="G15" s="21">
        <v>4.5189198E-2</v>
      </c>
      <c r="H15" s="22">
        <f t="shared" si="1"/>
        <v>0.11531534593731883</v>
      </c>
    </row>
    <row r="16" spans="1:8" ht="20.100000000000001" customHeight="1" x14ac:dyDescent="0.2">
      <c r="A16" s="20" t="s">
        <v>32</v>
      </c>
      <c r="B16" s="12">
        <f>B6+B11</f>
        <v>406.89011542499998</v>
      </c>
      <c r="C16" s="21">
        <v>376.94681743130002</v>
      </c>
      <c r="D16" s="22">
        <f t="shared" si="0"/>
        <v>7.9436399537070601E-2</v>
      </c>
      <c r="E16" s="22">
        <f>(B16-'[1]2018年4月'!B12)/'[1]2018年4月'!B12</f>
        <v>-2.4365756348978192E-2</v>
      </c>
      <c r="F16" s="12">
        <f>F6+F11</f>
        <v>1865.6925097133999</v>
      </c>
      <c r="G16" s="21">
        <v>1711.8749754484002</v>
      </c>
      <c r="H16" s="22">
        <f t="shared" si="1"/>
        <v>8.9853252410976747E-2</v>
      </c>
    </row>
    <row r="17" spans="1:8" ht="20.100000000000001" customHeight="1" x14ac:dyDescent="0.2">
      <c r="A17" s="24" t="s">
        <v>33</v>
      </c>
      <c r="B17" s="12">
        <f>B7+B12</f>
        <v>246.76864576999998</v>
      </c>
      <c r="C17" s="21">
        <v>226.7437266</v>
      </c>
      <c r="D17" s="22">
        <f>(B17-C17)/C17</f>
        <v>8.8315207085424938E-2</v>
      </c>
      <c r="E17" s="22">
        <f>(B17-'[1]2018年4月'!B13)/'[1]2018年4月'!B13</f>
        <v>-1.1104283117948758E-2</v>
      </c>
      <c r="F17" s="12">
        <f>F7+F12</f>
        <v>1136.6138260600001</v>
      </c>
      <c r="G17" s="21">
        <v>1067.5807592000001</v>
      </c>
      <c r="H17" s="22">
        <f t="shared" si="1"/>
        <v>6.4663086389577143E-2</v>
      </c>
    </row>
    <row r="18" spans="1:8" ht="20.100000000000001" customHeight="1" x14ac:dyDescent="0.2">
      <c r="A18" s="24" t="s">
        <v>34</v>
      </c>
      <c r="B18" s="12">
        <f>B13</f>
        <v>101.28381607999999</v>
      </c>
      <c r="C18" s="21">
        <v>88.042610400000001</v>
      </c>
      <c r="D18" s="22">
        <f t="shared" si="0"/>
        <v>0.15039542353233082</v>
      </c>
      <c r="E18" s="22">
        <f>(B18-'[1]2018年4月'!B14)/'[1]2018年4月'!B14</f>
        <v>-6.0855684124361119E-2</v>
      </c>
      <c r="F18" s="12">
        <f>F13</f>
        <v>436.17950480000002</v>
      </c>
      <c r="G18" s="21">
        <v>342.25737378000002</v>
      </c>
      <c r="H18" s="22">
        <f t="shared" si="1"/>
        <v>0.27441959827685786</v>
      </c>
    </row>
    <row r="19" spans="1:8" ht="20.100000000000001" customHeight="1" x14ac:dyDescent="0.2">
      <c r="A19" s="24" t="s">
        <v>35</v>
      </c>
      <c r="B19" s="12">
        <f>B8+B14</f>
        <v>18.264564659999998</v>
      </c>
      <c r="C19" s="21">
        <v>22.361609463299999</v>
      </c>
      <c r="D19" s="22">
        <f>(B19-C19)/C19</f>
        <v>-0.18321779610828526</v>
      </c>
      <c r="E19" s="22">
        <f>(B19-'[1]2018年4月'!B15)/'[1]2018年4月'!B15</f>
        <v>-2.7120589706877318E-2</v>
      </c>
      <c r="F19" s="12">
        <f>F8+F14</f>
        <v>96.488302210000001</v>
      </c>
      <c r="G19" s="21">
        <v>108.34665095450001</v>
      </c>
      <c r="H19" s="22">
        <f>(F19-G19)/G19</f>
        <v>-0.10944822604142974</v>
      </c>
    </row>
    <row r="20" spans="1:8" ht="20.100000000000001" customHeight="1" x14ac:dyDescent="0.2">
      <c r="A20" s="24" t="s">
        <v>36</v>
      </c>
      <c r="B20" s="12">
        <f>B9+B15</f>
        <v>40.473693914999998</v>
      </c>
      <c r="C20" s="21">
        <v>39.635964868000002</v>
      </c>
      <c r="D20" s="22">
        <f>(B20-C20)/C20</f>
        <v>2.1135578502753563E-2</v>
      </c>
      <c r="E20" s="22">
        <f>(B20-'[1]2018年4月'!B16)/'[1]2018年4月'!B16</f>
        <v>-7.6609416126225483E-3</v>
      </c>
      <c r="F20" s="12">
        <f>F9+F15</f>
        <v>195.88344986340002</v>
      </c>
      <c r="G20" s="21">
        <v>192.92178544390003</v>
      </c>
      <c r="H20" s="22">
        <f>(F20-G20)/G20</f>
        <v>1.5351632853103613E-2</v>
      </c>
    </row>
    <row r="21" spans="1:8" ht="20.100000000000001" customHeight="1" x14ac:dyDescent="0.2">
      <c r="A21" s="24" t="s">
        <v>37</v>
      </c>
      <c r="B21" s="12">
        <f>B10</f>
        <v>9.9394999999999997E-2</v>
      </c>
      <c r="C21" s="21">
        <v>0.1629061</v>
      </c>
      <c r="D21" s="22">
        <f>(B21-C21)/C21</f>
        <v>-0.38986324023471192</v>
      </c>
      <c r="E21" s="22">
        <f>(B21-'[1]2018年4月'!B17)/'[1]2018年4月'!B17</f>
        <v>-5.794927038576167E-2</v>
      </c>
      <c r="F21" s="12">
        <f>F10</f>
        <v>0.52742677999999998</v>
      </c>
      <c r="G21" s="21">
        <v>0.76840607000000005</v>
      </c>
      <c r="H21" s="22">
        <f>(F21-G21)/G21</f>
        <v>-0.31360930035339263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R19" sqref="R19"/>
    </sheetView>
  </sheetViews>
  <sheetFormatPr defaultRowHeight="14.25" x14ac:dyDescent="0.2"/>
  <cols>
    <col min="2" max="2" width="10" customWidth="1"/>
    <col min="4" max="4" width="10.25" customWidth="1"/>
    <col min="6" max="6" width="10.25" customWidth="1"/>
    <col min="8" max="8" width="10.375" customWidth="1"/>
    <col min="10" max="10" width="11" customWidth="1"/>
    <col min="12" max="12" width="10.625" customWidth="1"/>
  </cols>
  <sheetData>
    <row r="1" spans="1:13" x14ac:dyDescent="0.2">
      <c r="A1" s="48" t="s">
        <v>99</v>
      </c>
    </row>
    <row r="2" spans="1:13" ht="19.5" x14ac:dyDescent="0.3">
      <c r="A2" s="45" t="s">
        <v>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5.75" customHeight="1" x14ac:dyDescent="0.25">
      <c r="A3" s="26"/>
      <c r="B3" s="27"/>
      <c r="C3" s="28"/>
      <c r="D3" s="27"/>
      <c r="E3" s="28"/>
      <c r="F3" s="27"/>
      <c r="G3" s="28"/>
      <c r="H3" s="27"/>
      <c r="I3" s="28"/>
      <c r="J3" s="27"/>
      <c r="K3" s="28"/>
      <c r="L3" s="47" t="s">
        <v>88</v>
      </c>
      <c r="M3" s="47"/>
    </row>
    <row r="4" spans="1:13" x14ac:dyDescent="0.2">
      <c r="A4" s="40" t="s">
        <v>89</v>
      </c>
      <c r="B4" s="40" t="s">
        <v>90</v>
      </c>
      <c r="C4" s="41"/>
      <c r="D4" s="41"/>
      <c r="E4" s="41"/>
      <c r="F4" s="40" t="s">
        <v>91</v>
      </c>
      <c r="G4" s="41"/>
      <c r="H4" s="41"/>
      <c r="I4" s="41"/>
      <c r="J4" s="40" t="s">
        <v>92</v>
      </c>
      <c r="K4" s="41"/>
      <c r="L4" s="41"/>
      <c r="M4" s="41"/>
    </row>
    <row r="5" spans="1:13" x14ac:dyDescent="0.2">
      <c r="A5" s="40"/>
      <c r="B5" s="36" t="s">
        <v>42</v>
      </c>
      <c r="C5" s="37"/>
      <c r="D5" s="40" t="s">
        <v>43</v>
      </c>
      <c r="E5" s="41"/>
      <c r="F5" s="36" t="s">
        <v>42</v>
      </c>
      <c r="G5" s="37"/>
      <c r="H5" s="40" t="s">
        <v>43</v>
      </c>
      <c r="I5" s="41"/>
      <c r="J5" s="36" t="s">
        <v>42</v>
      </c>
      <c r="K5" s="37"/>
      <c r="L5" s="40" t="s">
        <v>43</v>
      </c>
      <c r="M5" s="41"/>
    </row>
    <row r="6" spans="1:13" x14ac:dyDescent="0.2">
      <c r="A6" s="40"/>
      <c r="B6" s="42" t="s">
        <v>56</v>
      </c>
      <c r="C6" s="29" t="s">
        <v>96</v>
      </c>
      <c r="D6" s="43" t="s">
        <v>97</v>
      </c>
      <c r="E6" s="29" t="s">
        <v>96</v>
      </c>
      <c r="F6" s="42" t="s">
        <v>56</v>
      </c>
      <c r="G6" s="29" t="s">
        <v>96</v>
      </c>
      <c r="H6" s="42" t="s">
        <v>97</v>
      </c>
      <c r="I6" s="29" t="s">
        <v>96</v>
      </c>
      <c r="J6" s="42" t="s">
        <v>56</v>
      </c>
      <c r="K6" s="29" t="s">
        <v>96</v>
      </c>
      <c r="L6" s="42" t="s">
        <v>97</v>
      </c>
      <c r="M6" s="29" t="s">
        <v>96</v>
      </c>
    </row>
    <row r="7" spans="1:13" x14ac:dyDescent="0.2">
      <c r="A7" s="40"/>
      <c r="B7" s="42"/>
      <c r="C7" s="30" t="s">
        <v>93</v>
      </c>
      <c r="D7" s="44"/>
      <c r="E7" s="30" t="s">
        <v>93</v>
      </c>
      <c r="F7" s="42"/>
      <c r="G7" s="30" t="s">
        <v>93</v>
      </c>
      <c r="H7" s="42"/>
      <c r="I7" s="30" t="s">
        <v>93</v>
      </c>
      <c r="J7" s="42"/>
      <c r="K7" s="30" t="s">
        <v>93</v>
      </c>
      <c r="L7" s="42"/>
      <c r="M7" s="30" t="s">
        <v>93</v>
      </c>
    </row>
    <row r="8" spans="1:13" x14ac:dyDescent="0.2">
      <c r="A8" s="6" t="s">
        <v>94</v>
      </c>
      <c r="B8" s="31">
        <v>43417.45</v>
      </c>
      <c r="C8" s="31">
        <f>(B8-[2]与17年同期销量比较!B7)/[2]与17年同期销量比较!B7*100</f>
        <v>16.458869702809857</v>
      </c>
      <c r="D8" s="31">
        <v>195969.71</v>
      </c>
      <c r="E8" s="31">
        <f>(D8-[2]与17年同期销量比较!D7)/[2]与17年同期销量比较!D7*100</f>
        <v>3.5210927494168369</v>
      </c>
      <c r="F8" s="31">
        <v>54585.5599</v>
      </c>
      <c r="G8" s="31">
        <f>(F8-[2]与17年同期销量比较!F7)/[2]与17年同期销量比较!F7*100</f>
        <v>-4.1371868855797311</v>
      </c>
      <c r="H8" s="31">
        <v>241729.75959999999</v>
      </c>
      <c r="I8" s="31">
        <f>(H8-[2]与17年同期销量比较!H7)/[2]与17年同期销量比较!H7*100</f>
        <v>-6.2097980250299756</v>
      </c>
      <c r="J8" s="31">
        <f>B8+F8</f>
        <v>98003.009900000005</v>
      </c>
      <c r="K8" s="31">
        <f>(J8-[2]与17年同期销量比较!J7)/[2]与17年同期销量比较!J7*100</f>
        <v>4.0121134857829688</v>
      </c>
      <c r="L8" s="31">
        <f>D8+H8</f>
        <v>437699.46959999995</v>
      </c>
      <c r="M8" s="31">
        <f>(L8-[2]与17年同期销量比较!L7)/[2]与17年同期销量比较!L7*100</f>
        <v>-2.0891303804993058</v>
      </c>
    </row>
    <row r="9" spans="1:13" x14ac:dyDescent="0.2">
      <c r="A9" s="6" t="s">
        <v>57</v>
      </c>
      <c r="B9" s="31">
        <v>34205.03</v>
      </c>
      <c r="C9" s="31">
        <f>(B9-[2]与17年同期销量比较!B8)/[2]与17年同期销量比较!B8*100</f>
        <v>-0.34058201101504071</v>
      </c>
      <c r="D9" s="31">
        <v>168978.57</v>
      </c>
      <c r="E9" s="31">
        <f>(D9-[2]与17年同期销量比较!D8)/[2]与17年同期销量比较!D8*100</f>
        <v>2.2815614016196393</v>
      </c>
      <c r="F9" s="31">
        <v>39928.271999999997</v>
      </c>
      <c r="G9" s="31">
        <f>(F9-[2]与17年同期销量比较!F8)/[2]与17年同期销量比较!F8*100</f>
        <v>23.289387230260242</v>
      </c>
      <c r="H9" s="31">
        <v>158094.30850000001</v>
      </c>
      <c r="I9" s="31">
        <f>(H9-[2]与17年同期销量比较!H8)/[2]与17年同期销量比较!H8*100</f>
        <v>37.548146662231844</v>
      </c>
      <c r="J9" s="31">
        <f>B9+F9</f>
        <v>74133.301999999996</v>
      </c>
      <c r="K9" s="31">
        <f>(J9-[2]与17年同期销量比较!J8)/[2]与17年同期销量比较!J8*100</f>
        <v>11.131487224482226</v>
      </c>
      <c r="L9" s="31">
        <f>D9+H9</f>
        <v>327072.87849999999</v>
      </c>
      <c r="M9" s="31">
        <f>(L9-[2]与17年同期销量比较!L8)/[2]与17年同期销量比较!L8*100</f>
        <v>16.75059298914794</v>
      </c>
    </row>
    <row r="10" spans="1:13" x14ac:dyDescent="0.2">
      <c r="A10" s="6" t="s">
        <v>58</v>
      </c>
      <c r="B10" s="31">
        <v>55512.28</v>
      </c>
      <c r="C10" s="31">
        <f>(B10-[2]与17年同期销量比较!B9)/[2]与17年同期销量比较!B9*100</f>
        <v>16.98633624523988</v>
      </c>
      <c r="D10" s="31">
        <v>251211.7</v>
      </c>
      <c r="E10" s="31">
        <f>(D10-[2]与17年同期销量比较!D9)/[2]与17年同期销量比较!D9*100</f>
        <v>6.1126972038078078</v>
      </c>
      <c r="F10" s="31">
        <v>100851.4648</v>
      </c>
      <c r="G10" s="31">
        <f>(F10-[2]与17年同期销量比较!F9)/[2]与17年同期销量比较!F9*100</f>
        <v>3.653708606451584</v>
      </c>
      <c r="H10" s="31">
        <v>496587.54200000002</v>
      </c>
      <c r="I10" s="31">
        <f>(H10-[2]与17年同期销量比较!H9)/[2]与17年同期销量比较!H9*100</f>
        <v>6.3091190561920669</v>
      </c>
      <c r="J10" s="31">
        <f t="shared" ref="J10:J39" si="0">B10+F10</f>
        <v>156363.74479999999</v>
      </c>
      <c r="K10" s="31">
        <f>(J10-[2]与17年同期销量比较!J9)/[2]与17年同期销量比较!J9*100</f>
        <v>8.02445592449995</v>
      </c>
      <c r="L10" s="31">
        <f t="shared" ref="L10:L39" si="1">D10+H10</f>
        <v>747799.24200000009</v>
      </c>
      <c r="M10" s="31">
        <f>(L10-[2]与17年同期销量比较!L9)/[2]与17年同期销量比较!L9*100</f>
        <v>6.2430530835752389</v>
      </c>
    </row>
    <row r="11" spans="1:13" x14ac:dyDescent="0.2">
      <c r="A11" s="6" t="s">
        <v>59</v>
      </c>
      <c r="B11" s="31">
        <v>36287.54</v>
      </c>
      <c r="C11" s="31">
        <f>(B11-[2]与17年同期销量比较!B10)/[2]与17年同期销量比较!B10*100</f>
        <v>-3.2843593232131778</v>
      </c>
      <c r="D11" s="31">
        <v>172626.24</v>
      </c>
      <c r="E11" s="31">
        <f>(D11-[2]与17年同期销量比较!D10)/[2]与17年同期销量比较!D10*100</f>
        <v>-1.4115606031336845</v>
      </c>
      <c r="F11" s="31">
        <v>37343.835299999999</v>
      </c>
      <c r="G11" s="31">
        <f>(F11-[2]与17年同期销量比较!F10)/[2]与17年同期销量比较!F10*100</f>
        <v>63.793035078369151</v>
      </c>
      <c r="H11" s="31">
        <v>132726.90109999999</v>
      </c>
      <c r="I11" s="31">
        <f>(H11-[2]与17年同期销量比较!H10)/[2]与17年同期销量比较!H10*100</f>
        <v>42.011078276133027</v>
      </c>
      <c r="J11" s="31">
        <f t="shared" si="0"/>
        <v>73631.3753</v>
      </c>
      <c r="K11" s="31">
        <f>(J11-[2]与17年同期销量比较!J10)/[2]与17年同期销量比较!J10*100</f>
        <v>22.069488931271085</v>
      </c>
      <c r="L11" s="31">
        <f t="shared" si="1"/>
        <v>305353.14110000001</v>
      </c>
      <c r="M11" s="31">
        <f>(L11-[2]与17年同期销量比较!L10)/[2]与17年同期销量比较!L10*100</f>
        <v>13.700068145687116</v>
      </c>
    </row>
    <row r="12" spans="1:13" x14ac:dyDescent="0.2">
      <c r="A12" s="6" t="s">
        <v>60</v>
      </c>
      <c r="B12" s="31">
        <v>50618.84</v>
      </c>
      <c r="C12" s="31">
        <f>(B12-[2]与17年同期销量比较!B11)/[2]与17年同期销量比较!B11*100</f>
        <v>-2.1750832831956282</v>
      </c>
      <c r="D12" s="31">
        <v>266516.42</v>
      </c>
      <c r="E12" s="31">
        <f>(D12-[2]与17年同期销量比较!D11)/[2]与17年同期销量比较!D11*100</f>
        <v>-5.5399251287523601</v>
      </c>
      <c r="F12" s="31">
        <v>49309.608800000002</v>
      </c>
      <c r="G12" s="31">
        <f>(F12-[2]与17年同期销量比较!F11)/[2]与17年同期销量比较!F11*100</f>
        <v>16.78674046213527</v>
      </c>
      <c r="H12" s="31">
        <v>215714.6317</v>
      </c>
      <c r="I12" s="31">
        <f>(H12-[2]与17年同期销量比较!H11)/[2]与17年同期销量比较!H11*100</f>
        <v>13.236521991624986</v>
      </c>
      <c r="J12" s="31">
        <f t="shared" si="0"/>
        <v>99928.448799999998</v>
      </c>
      <c r="K12" s="31">
        <f>(J12-[2]与17年同期销量比较!J11)/[2]与17年同期销量比较!J11*100</f>
        <v>6.345047234998578</v>
      </c>
      <c r="L12" s="31">
        <f t="shared" si="1"/>
        <v>482231.05169999995</v>
      </c>
      <c r="M12" s="31">
        <f>(L12-[2]与17年同期销量比较!L11)/[2]与17年同期销量比较!L11*100</f>
        <v>2.0278847230822317</v>
      </c>
    </row>
    <row r="13" spans="1:13" x14ac:dyDescent="0.2">
      <c r="A13" s="6" t="s">
        <v>61</v>
      </c>
      <c r="B13" s="31">
        <v>97391.44</v>
      </c>
      <c r="C13" s="31">
        <f>(B13-[2]与17年同期销量比较!B12)/[2]与17年同期销量比较!B12*100</f>
        <v>3.2037061601583829</v>
      </c>
      <c r="D13" s="31">
        <v>456369.51</v>
      </c>
      <c r="E13" s="31">
        <f>(D13-[2]与17年同期销量比较!D12)/[2]与17年同期销量比较!D12*100</f>
        <v>-0.64190064535401892</v>
      </c>
      <c r="F13" s="31">
        <v>56871.407800000001</v>
      </c>
      <c r="G13" s="31">
        <f>(F13-[2]与17年同期销量比较!F12)/[2]与17年同期销量比较!F12*100</f>
        <v>35.469487938487966</v>
      </c>
      <c r="H13" s="31">
        <v>233073.95360000001</v>
      </c>
      <c r="I13" s="31">
        <f>(H13-[2]与17年同期销量比较!H12)/[2]与17年同期销量比较!H12*100</f>
        <v>22.443115234297547</v>
      </c>
      <c r="J13" s="31">
        <f t="shared" si="0"/>
        <v>154262.84779999999</v>
      </c>
      <c r="K13" s="31">
        <f>(J13-[2]与17年同期销量比较!J12)/[2]与17年同期销量比较!J12*100</f>
        <v>13.138121199089337</v>
      </c>
      <c r="L13" s="31">
        <f t="shared" si="1"/>
        <v>689443.46360000002</v>
      </c>
      <c r="M13" s="31">
        <f>(L13-[2]与17年同期销量比较!L12)/[2]与17年同期销量比较!L12*100</f>
        <v>6.1219849994914357</v>
      </c>
    </row>
    <row r="14" spans="1:13" x14ac:dyDescent="0.2">
      <c r="A14" s="6" t="s">
        <v>62</v>
      </c>
      <c r="B14" s="31">
        <v>41896.58</v>
      </c>
      <c r="C14" s="31">
        <f>(B14-[2]与17年同期销量比较!B13)/[2]与17年同期销量比较!B13*100</f>
        <v>65.545866542971027</v>
      </c>
      <c r="D14" s="31">
        <v>193386.71</v>
      </c>
      <c r="E14" s="31">
        <f>(D14-[2]与17年同期销量比较!D13)/[2]与17年同期销量比较!D13*100</f>
        <v>35.167703008694843</v>
      </c>
      <c r="F14" s="31">
        <v>33545.4571</v>
      </c>
      <c r="G14" s="31">
        <f>(F14-[2]与17年同期销量比较!F13)/[2]与17年同期销量比较!F13*100</f>
        <v>4.8000047486611024</v>
      </c>
      <c r="H14" s="31">
        <v>157296.12830000001</v>
      </c>
      <c r="I14" s="31">
        <f>(H14-[2]与17年同期销量比较!H13)/[2]与17年同期销量比较!H13*100</f>
        <v>0.95613577381277481</v>
      </c>
      <c r="J14" s="31">
        <f t="shared" si="0"/>
        <v>75442.037100000001</v>
      </c>
      <c r="K14" s="31">
        <f>(J14-[2]与17年同期销量比较!J13)/[2]与17年同期销量比较!J13*100</f>
        <v>31.622071899940714</v>
      </c>
      <c r="L14" s="31">
        <f t="shared" si="1"/>
        <v>350682.8383</v>
      </c>
      <c r="M14" s="31">
        <f>(L14-[2]与17年同期销量比较!L13)/[2]与17年同期销量比较!L13*100</f>
        <v>17.33306901196384</v>
      </c>
    </row>
    <row r="15" spans="1:13" x14ac:dyDescent="0.2">
      <c r="A15" s="6" t="s">
        <v>63</v>
      </c>
      <c r="B15" s="31">
        <v>38077.58</v>
      </c>
      <c r="C15" s="31">
        <f>(B15-[2]与17年同期销量比较!B14)/[2]与17年同期销量比较!B14*100</f>
        <v>-2.1807691683043311</v>
      </c>
      <c r="D15" s="31">
        <v>196748.39</v>
      </c>
      <c r="E15" s="31">
        <f>(D15-[2]与17年同期销量比较!D14)/[2]与17年同期销量比较!D14*100</f>
        <v>-5.584228291121045</v>
      </c>
      <c r="F15" s="31">
        <v>42785.667399999998</v>
      </c>
      <c r="G15" s="31">
        <f>(F15-[2]与17年同期销量比较!F14)/[2]与17年同期销量比较!F14*100</f>
        <v>-20.825750136974772</v>
      </c>
      <c r="H15" s="31">
        <v>210279.09539999999</v>
      </c>
      <c r="I15" s="31">
        <f>(H15-[2]与17年同期销量比较!H14)/[2]与17年同期销量比较!H14*100</f>
        <v>-14.243085104076602</v>
      </c>
      <c r="J15" s="31">
        <f t="shared" si="0"/>
        <v>80863.247399999993</v>
      </c>
      <c r="K15" s="31">
        <f>(J15-[2]与17年同期销量比较!J14)/[2]与17年同期销量比较!J14*100</f>
        <v>-13.018802938144278</v>
      </c>
      <c r="L15" s="31">
        <f t="shared" si="1"/>
        <v>407027.48540000001</v>
      </c>
      <c r="M15" s="31">
        <f>(L15-[2]与17年同期销量比较!L14)/[2]与17年同期销量比较!L14*100</f>
        <v>-10.265083785288851</v>
      </c>
    </row>
    <row r="16" spans="1:13" x14ac:dyDescent="0.2">
      <c r="A16" s="6" t="s">
        <v>64</v>
      </c>
      <c r="B16" s="31">
        <v>53863.07</v>
      </c>
      <c r="C16" s="31">
        <f>(B16-[2]与17年同期销量比较!B15)/[2]与17年同期销量比较!B15*100</f>
        <v>31.462870884898731</v>
      </c>
      <c r="D16" s="31">
        <v>210735.91</v>
      </c>
      <c r="E16" s="31">
        <f>(D16-[2]与17年同期销量比较!D15)/[2]与17年同期销量比较!D15*100</f>
        <v>7.3818972753776952</v>
      </c>
      <c r="F16" s="31">
        <v>30425.524300000001</v>
      </c>
      <c r="G16" s="31">
        <f>(F16-[2]与17年同期销量比较!F15)/[2]与17年同期销量比较!F15*100</f>
        <v>7.6269076598128178</v>
      </c>
      <c r="H16" s="31">
        <v>142571.98560000001</v>
      </c>
      <c r="I16" s="31">
        <f>(H16-[2]与17年同期销量比较!H15)/[2]与17年同期销量比较!H15*100</f>
        <v>12.685747056859729</v>
      </c>
      <c r="J16" s="31">
        <f t="shared" si="0"/>
        <v>84288.594299999997</v>
      </c>
      <c r="K16" s="31">
        <f>(J16-[2]与17年同期销量比较!J15)/[2]与17年同期销量比较!J15*100</f>
        <v>21.731291414693459</v>
      </c>
      <c r="L16" s="31">
        <f t="shared" si="1"/>
        <v>353307.89560000005</v>
      </c>
      <c r="M16" s="31">
        <f>(L16-[2]与17年同期销量比较!L15)/[2]与17年同期销量比较!L15*100</f>
        <v>9.4609343452020109</v>
      </c>
    </row>
    <row r="17" spans="1:13" x14ac:dyDescent="0.2">
      <c r="A17" s="6" t="s">
        <v>65</v>
      </c>
      <c r="B17" s="31">
        <v>130652.46</v>
      </c>
      <c r="C17" s="31">
        <f>(B17-[2]与17年同期销量比较!B16)/[2]与17年同期销量比较!B16*100</f>
        <v>14.943466140446127</v>
      </c>
      <c r="D17" s="31">
        <v>606384.68000000005</v>
      </c>
      <c r="E17" s="31">
        <f>(D17-[2]与17年同期销量比较!D16)/[2]与17年同期销量比较!D16*100</f>
        <v>8.8704458300657407</v>
      </c>
      <c r="F17" s="31">
        <v>196264.5116</v>
      </c>
      <c r="G17" s="31">
        <f>(F17-[2]与17年同期销量比较!F16)/[2]与17年同期销量比较!F16*100</f>
        <v>2.1996906954575821</v>
      </c>
      <c r="H17" s="31">
        <v>918610.93310000002</v>
      </c>
      <c r="I17" s="31">
        <f>(H17-[2]与17年同期销量比较!H16)/[2]与17年同期销量比较!H16*100</f>
        <v>16.457951720169753</v>
      </c>
      <c r="J17" s="31">
        <f t="shared" si="0"/>
        <v>326916.97159999999</v>
      </c>
      <c r="K17" s="31">
        <f>(J17-[2]与17年同期销量比较!J16)/[2]与17年同期销量比较!J16*100</f>
        <v>6.9380296331938967</v>
      </c>
      <c r="L17" s="31">
        <f t="shared" si="1"/>
        <v>1524995.6131000002</v>
      </c>
      <c r="M17" s="31">
        <f>(L17-[2]与17年同期销量比较!L16)/[2]与17年同期销量比较!L16*100</f>
        <v>13.317686245654347</v>
      </c>
    </row>
    <row r="18" spans="1:13" x14ac:dyDescent="0.2">
      <c r="A18" s="6" t="s">
        <v>66</v>
      </c>
      <c r="B18" s="31">
        <v>149760.44</v>
      </c>
      <c r="C18" s="31">
        <f>(B18-[2]与17年同期销量比较!B17)/[2]与17年同期销量比较!B17*100</f>
        <v>12.988743128917715</v>
      </c>
      <c r="D18" s="31">
        <v>664663.76</v>
      </c>
      <c r="E18" s="31">
        <f>(D18-[2]与17年同期销量比较!D17)/[2]与17年同期销量比较!D17*100</f>
        <v>5.9413718023765316</v>
      </c>
      <c r="F18" s="31">
        <v>141149.03969999999</v>
      </c>
      <c r="G18" s="31">
        <f>(F18-[2]与17年同期销量比较!F17)/[2]与17年同期销量比较!F17*100</f>
        <v>-5.7408118069214611</v>
      </c>
      <c r="H18" s="31">
        <v>598921.88029999996</v>
      </c>
      <c r="I18" s="31">
        <f>(H18-[2]与17年同期销量比较!H17)/[2]与17年同期销量比较!H17*100</f>
        <v>7.7631822131303432</v>
      </c>
      <c r="J18" s="31">
        <f t="shared" si="0"/>
        <v>290909.47970000003</v>
      </c>
      <c r="K18" s="31">
        <f>(J18-[2]与17年同期销量比较!J17)/[2]与17年同期销量比较!J17*100</f>
        <v>3.0533317511177271</v>
      </c>
      <c r="L18" s="31">
        <f t="shared" si="1"/>
        <v>1263585.6403000001</v>
      </c>
      <c r="M18" s="31">
        <f>(L18-[2]与17年同期销量比较!L17)/[2]与17年同期销量比较!L17*100</f>
        <v>6.7971434744161607</v>
      </c>
    </row>
    <row r="19" spans="1:13" x14ac:dyDescent="0.2">
      <c r="A19" s="6" t="s">
        <v>67</v>
      </c>
      <c r="B19" s="31">
        <v>61842.23</v>
      </c>
      <c r="C19" s="31">
        <f>(B19-[2]与17年同期销量比较!B18)/[2]与17年同期销量比较!B18*100</f>
        <v>0.94958004301642696</v>
      </c>
      <c r="D19" s="31">
        <v>300445.61</v>
      </c>
      <c r="E19" s="31">
        <f>(D19-[2]与17年同期销量比较!D18)/[2]与17年同期销量比较!D18*100</f>
        <v>-3.2218657031589228</v>
      </c>
      <c r="F19" s="31">
        <v>60522.725599999998</v>
      </c>
      <c r="G19" s="31">
        <f>(F19-[2]与17年同期销量比较!F18)/[2]与17年同期销量比较!F18*100</f>
        <v>22.818759542884127</v>
      </c>
      <c r="H19" s="31">
        <v>264526.67259999999</v>
      </c>
      <c r="I19" s="31">
        <f>(H19-[2]与17年同期销量比较!H18)/[2]与17年同期销量比较!H18*100</f>
        <v>36.858536782986576</v>
      </c>
      <c r="J19" s="31">
        <f t="shared" si="0"/>
        <v>122364.9556</v>
      </c>
      <c r="K19" s="31">
        <f>(J19-[2]与17年同期销量比较!J18)/[2]与17年同期销量比较!J18*100</f>
        <v>10.698855330811002</v>
      </c>
      <c r="L19" s="31">
        <f t="shared" si="1"/>
        <v>564972.28260000004</v>
      </c>
      <c r="M19" s="31">
        <f>(L19-[2]与17年同期销量比较!L18)/[2]与17年同期销量比较!L18*100</f>
        <v>12.15718830455763</v>
      </c>
    </row>
    <row r="20" spans="1:13" x14ac:dyDescent="0.2">
      <c r="A20" s="6" t="s">
        <v>68</v>
      </c>
      <c r="B20" s="31">
        <v>38500.03</v>
      </c>
      <c r="C20" s="31">
        <f>(B20-[2]与17年同期销量比较!B19)/[2]与17年同期销量比较!B19*100</f>
        <v>-2.1191607222365847</v>
      </c>
      <c r="D20" s="31">
        <v>196901.44</v>
      </c>
      <c r="E20" s="31">
        <f>(D20-[2]与17年同期销量比较!D19)/[2]与17年同期销量比较!D19*100</f>
        <v>-3.2370777697777187</v>
      </c>
      <c r="F20" s="31">
        <v>121433.8333</v>
      </c>
      <c r="G20" s="31">
        <f>(F20-[2]与17年同期销量比较!F19)/[2]与17年同期销量比较!F19*100</f>
        <v>4.5236417017742072</v>
      </c>
      <c r="H20" s="31">
        <v>507626.43369999999</v>
      </c>
      <c r="I20" s="31">
        <f>(H20-[2]与17年同期销量比较!H19)/[2]与17年同期销量比较!H19*100</f>
        <v>12.876413661574018</v>
      </c>
      <c r="J20" s="31">
        <f t="shared" si="0"/>
        <v>159933.8633</v>
      </c>
      <c r="K20" s="31">
        <f>(J20-[2]与17年同期销量比较!J19)/[2]与17年同期销量比较!J19*100</f>
        <v>2.8434801004602117</v>
      </c>
      <c r="L20" s="31">
        <f t="shared" si="1"/>
        <v>704527.8737</v>
      </c>
      <c r="M20" s="31">
        <f>(L20-[2]与17年同期销量比较!L19)/[2]与17年同期销量比较!L19*100</f>
        <v>7.8567047151174743</v>
      </c>
    </row>
    <row r="21" spans="1:13" x14ac:dyDescent="0.2">
      <c r="A21" s="6" t="s">
        <v>69</v>
      </c>
      <c r="B21" s="31">
        <v>45063.66</v>
      </c>
      <c r="C21" s="31">
        <f>(B21-[2]与17年同期销量比较!B20)/[2]与17年同期销量比较!B20*100</f>
        <v>35.75925643638741</v>
      </c>
      <c r="D21" s="31">
        <v>207208.91</v>
      </c>
      <c r="E21" s="31">
        <f>(D21-[2]与17年同期销量比较!D20)/[2]与17年同期销量比较!D20*100</f>
        <v>29.438181776387669</v>
      </c>
      <c r="F21" s="31">
        <v>73317.975699999995</v>
      </c>
      <c r="G21" s="31">
        <f>(F21-[2]与17年同期销量比较!F20)/[2]与17年同期销量比较!F20*100</f>
        <v>54.773570569404214</v>
      </c>
      <c r="H21" s="31">
        <v>287466.13179999997</v>
      </c>
      <c r="I21" s="31">
        <f>(H21-[2]与17年同期销量比较!H20)/[2]与17年同期销量比较!H20*100</f>
        <v>52.263483926378221</v>
      </c>
      <c r="J21" s="31">
        <f t="shared" si="0"/>
        <v>118381.6357</v>
      </c>
      <c r="K21" s="31">
        <f>(J21-[2]与17年同期销量比较!J20)/[2]与17年同期销量比较!J20*100</f>
        <v>46.939424349311828</v>
      </c>
      <c r="L21" s="31">
        <f t="shared" si="1"/>
        <v>494675.04180000001</v>
      </c>
      <c r="M21" s="31">
        <f>(L21-[2]与17年同期销量比较!L20)/[2]与17年同期销量比较!L20*100</f>
        <v>41.790067585609073</v>
      </c>
    </row>
    <row r="22" spans="1:13" x14ac:dyDescent="0.2">
      <c r="A22" s="6" t="s">
        <v>70</v>
      </c>
      <c r="B22" s="31">
        <v>132731.25</v>
      </c>
      <c r="C22" s="31">
        <f>(B22-[2]与17年同期销量比较!B21)/[2]与17年同期销量比较!B21*100</f>
        <v>4.2519981486690961</v>
      </c>
      <c r="D22" s="31">
        <v>632662.36</v>
      </c>
      <c r="E22" s="31">
        <f>(D22-[2]与17年同期销量比较!D21)/[2]与17年同期销量比较!D21*100</f>
        <v>2.8532004093828895</v>
      </c>
      <c r="F22" s="31">
        <v>163803.53159999999</v>
      </c>
      <c r="G22" s="31">
        <f>(F22-[2]与17年同期销量比较!F21)/[2]与17年同期销量比较!F21*100</f>
        <v>-12.37741222350985</v>
      </c>
      <c r="H22" s="31">
        <v>761683.7439</v>
      </c>
      <c r="I22" s="31">
        <f>(H22-[2]与17年同期销量比较!H21)/[2]与17年同期销量比较!H21*100</f>
        <v>-1.7396169533882309</v>
      </c>
      <c r="J22" s="31">
        <f t="shared" si="0"/>
        <v>296534.78159999999</v>
      </c>
      <c r="K22" s="31">
        <f>(J22-[2]与17年同期销量比较!J21)/[2]与17年同期销量比较!J21*100</f>
        <v>-5.6402536141866717</v>
      </c>
      <c r="L22" s="31">
        <f t="shared" si="1"/>
        <v>1394346.1039</v>
      </c>
      <c r="M22" s="31">
        <f>(L22-[2]与17年同期销量比较!L21)/[2]与17年同期销量比较!L21*100</f>
        <v>0.29241658333015985</v>
      </c>
    </row>
    <row r="23" spans="1:13" x14ac:dyDescent="0.2">
      <c r="A23" s="6" t="s">
        <v>71</v>
      </c>
      <c r="B23" s="31">
        <v>60956.81</v>
      </c>
      <c r="C23" s="31">
        <f>(B23-[2]与17年同期销量比较!B22)/[2]与17年同期销量比较!B22*100</f>
        <v>6.2978334548248318</v>
      </c>
      <c r="D23" s="31">
        <v>279227.24</v>
      </c>
      <c r="E23" s="31">
        <f>(D23-[2]与17年同期销量比较!D22)/[2]与17年同期销量比较!D22*100</f>
        <v>1.7445692430337241</v>
      </c>
      <c r="F23" s="31">
        <v>128609.7772</v>
      </c>
      <c r="G23" s="31">
        <f>(F23-[2]与17年同期销量比较!F22)/[2]与17年同期销量比较!F22*100</f>
        <v>10.327046244079737</v>
      </c>
      <c r="H23" s="31">
        <v>588555.22039999999</v>
      </c>
      <c r="I23" s="31">
        <f>(H23-[2]与17年同期销量比较!H22)/[2]与17年同期销量比较!H22*100</f>
        <v>12.58290056965623</v>
      </c>
      <c r="J23" s="31">
        <f t="shared" si="0"/>
        <v>189566.58720000001</v>
      </c>
      <c r="K23" s="31">
        <f>(J23-[2]与17年同期销量比较!J22)/[2]与17年同期销量比较!J22*100</f>
        <v>8.9984997696647202</v>
      </c>
      <c r="L23" s="31">
        <f t="shared" si="1"/>
        <v>867782.46039999998</v>
      </c>
      <c r="M23" s="31">
        <f>(L23-[2]与17年同期销量比较!L22)/[2]与17年同期销量比较!L22*100</f>
        <v>8.8518269035890871</v>
      </c>
    </row>
    <row r="24" spans="1:13" x14ac:dyDescent="0.2">
      <c r="A24" s="6" t="s">
        <v>72</v>
      </c>
      <c r="B24" s="31">
        <v>77501.38</v>
      </c>
      <c r="C24" s="31">
        <f>(B24-[2]与17年同期销量比较!B23)/[2]与17年同期销量比较!B23*100</f>
        <v>-3.2841410374744777</v>
      </c>
      <c r="D24" s="31">
        <v>410061.23</v>
      </c>
      <c r="E24" s="31">
        <f>(D24-[2]与17年同期销量比较!D23)/[2]与17年同期销量比较!D23*100</f>
        <v>1.730746049355167</v>
      </c>
      <c r="F24" s="31">
        <v>107967.8517</v>
      </c>
      <c r="G24" s="31">
        <f>(F24-[2]与17年同期销量比较!F23)/[2]与17年同期销量比较!F23*100</f>
        <v>1.8601818606569631</v>
      </c>
      <c r="H24" s="31">
        <v>441226.97649999999</v>
      </c>
      <c r="I24" s="31">
        <f>(H24-[2]与17年同期销量比较!H23)/[2]与17年同期销量比较!H23*100</f>
        <v>4.0300946576513414</v>
      </c>
      <c r="J24" s="31">
        <f t="shared" si="0"/>
        <v>185469.2317</v>
      </c>
      <c r="K24" s="31">
        <f>(J24-[2]与17年同期销量比较!J23)/[2]与17年同期销量比较!J23*100</f>
        <v>-0.35457199748241297</v>
      </c>
      <c r="L24" s="31">
        <f t="shared" si="1"/>
        <v>851288.20649999997</v>
      </c>
      <c r="M24" s="31">
        <f>(L24-[2]与17年同期销量比较!L23)/[2]与17年同期销量比较!L23*100</f>
        <v>2.90967456368733</v>
      </c>
    </row>
    <row r="25" spans="1:13" x14ac:dyDescent="0.2">
      <c r="A25" s="6" t="s">
        <v>73</v>
      </c>
      <c r="B25" s="31">
        <v>78129.87</v>
      </c>
      <c r="C25" s="31">
        <f>(B25-[2]与17年同期销量比较!B24)/[2]与17年同期销量比较!B24*100</f>
        <v>1.3051263709128029</v>
      </c>
      <c r="D25" s="31">
        <v>377678.14</v>
      </c>
      <c r="E25" s="31">
        <f>(D25-[2]与17年同期销量比较!D24)/[2]与17年同期销量比较!D24*100</f>
        <v>1.9704782018682039</v>
      </c>
      <c r="F25" s="31">
        <v>86681.083499999993</v>
      </c>
      <c r="G25" s="31">
        <f>(F25-[2]与17年同期销量比较!F24)/[2]与17年同期销量比较!F24*100</f>
        <v>96.701255655408104</v>
      </c>
      <c r="H25" s="31">
        <v>421514.0393</v>
      </c>
      <c r="I25" s="31">
        <f>(H25-[2]与17年同期销量比较!H24)/[2]与17年同期销量比较!H24*100</f>
        <v>105.47290831104161</v>
      </c>
      <c r="J25" s="31">
        <f t="shared" si="0"/>
        <v>164810.9535</v>
      </c>
      <c r="K25" s="31">
        <f>(J25-[2]与17年同期销量比较!J24)/[2]与17年同期销量比较!J24*100</f>
        <v>35.993081121996198</v>
      </c>
      <c r="L25" s="31">
        <f t="shared" si="1"/>
        <v>799192.17929999996</v>
      </c>
      <c r="M25" s="31">
        <f>(L25-[2]与17年同期销量比较!L24)/[2]与17年同期销量比较!L24*100</f>
        <v>38.863578225001064</v>
      </c>
    </row>
    <row r="26" spans="1:13" x14ac:dyDescent="0.2">
      <c r="A26" s="6" t="s">
        <v>74</v>
      </c>
      <c r="B26" s="31">
        <v>209603.16</v>
      </c>
      <c r="C26" s="31">
        <f>(B26-[2]与17年同期销量比较!B25)/[2]与17年同期销量比较!B25*100</f>
        <v>0.16822895286606201</v>
      </c>
      <c r="D26" s="31">
        <v>947859.41</v>
      </c>
      <c r="E26" s="31">
        <f>(D26-[2]与17年同期销量比较!D25)/[2]与17年同期销量比较!D25*100</f>
        <v>3.1193519372661864</v>
      </c>
      <c r="F26" s="31">
        <v>184512.0349</v>
      </c>
      <c r="G26" s="31">
        <f>(F26-[2]与17年同期销量比较!F25)/[2]与17年同期销量比较!F25*100</f>
        <v>9.2380884840722821</v>
      </c>
      <c r="H26" s="31">
        <v>868181.28700000001</v>
      </c>
      <c r="I26" s="31">
        <f>(H26-[2]与17年同期销量比较!H25)/[2]与17年同期销量比较!H25*100</f>
        <v>15.936322659553397</v>
      </c>
      <c r="J26" s="31">
        <f t="shared" si="0"/>
        <v>394115.1949</v>
      </c>
      <c r="K26" s="31">
        <f>(J26-[2]与17年同期销量比较!J25)/[2]与17年同期销量比较!J25*100</f>
        <v>4.2193609526548439</v>
      </c>
      <c r="L26" s="31">
        <f t="shared" si="1"/>
        <v>1816040.6970000002</v>
      </c>
      <c r="M26" s="31">
        <f>(L26-[2]与17年同期销量比较!L25)/[2]与17年同期销量比较!L25*100</f>
        <v>8.8733862316579035</v>
      </c>
    </row>
    <row r="27" spans="1:13" x14ac:dyDescent="0.2">
      <c r="A27" s="6" t="s">
        <v>75</v>
      </c>
      <c r="B27" s="31">
        <v>55250.55</v>
      </c>
      <c r="C27" s="31">
        <f>(B27-[2]与17年同期销量比较!B26)/[2]与17年同期销量比较!B26*100</f>
        <v>8.1698286132007549</v>
      </c>
      <c r="D27" s="31">
        <v>239468.96</v>
      </c>
      <c r="E27" s="31">
        <f>(D27-[2]与17年同期销量比较!D26)/[2]与17年同期销量比较!D26*100</f>
        <v>-0.81876398019321717</v>
      </c>
      <c r="F27" s="31">
        <v>31382.726699999999</v>
      </c>
      <c r="G27" s="31">
        <f>(F27-[2]与17年同期销量比较!F26)/[2]与17年同期销量比较!F26*100</f>
        <v>65.723274805975805</v>
      </c>
      <c r="H27" s="31">
        <v>162539.15539999999</v>
      </c>
      <c r="I27" s="31">
        <f>(H27-[2]与17年同期销量比较!H26)/[2]与17年同期销量比较!H26*100</f>
        <v>84.632510557640344</v>
      </c>
      <c r="J27" s="31">
        <f t="shared" si="0"/>
        <v>86633.276700000002</v>
      </c>
      <c r="K27" s="31">
        <f>(J27-[2]与17年同期销量比较!J26)/[2]与17年同期销量比较!J26*100</f>
        <v>23.736329047139794</v>
      </c>
      <c r="L27" s="31">
        <f t="shared" si="1"/>
        <v>402008.11540000001</v>
      </c>
      <c r="M27" s="31">
        <f>(L27-[2]与17年同期销量比较!L26)/[2]与17年同期销量比较!L26*100</f>
        <v>22.013012106367729</v>
      </c>
    </row>
    <row r="28" spans="1:13" x14ac:dyDescent="0.2">
      <c r="A28" s="6" t="s">
        <v>76</v>
      </c>
      <c r="B28" s="31">
        <v>12714.54</v>
      </c>
      <c r="C28" s="31">
        <f>(B28-[2]与17年同期销量比较!B27)/[2]与17年同期销量比较!B27*100</f>
        <v>-2.7660336122796165</v>
      </c>
      <c r="D28" s="31">
        <v>60346.46</v>
      </c>
      <c r="E28" s="31">
        <f>(D28-[2]与17年同期销量比较!D27)/[2]与17年同期销量比较!D27*100</f>
        <v>-10.456582362041624</v>
      </c>
      <c r="F28" s="31">
        <v>11439.08365</v>
      </c>
      <c r="G28" s="31">
        <f>(F28-[2]与17年同期销量比较!F27)/[2]与17年同期销量比较!F27*100</f>
        <v>43.318685950835196</v>
      </c>
      <c r="H28" s="31">
        <v>55250.158060000002</v>
      </c>
      <c r="I28" s="31">
        <f>(H28-[2]与17年同期销量比较!H27)/[2]与17年同期销量比较!H27*100</f>
        <v>17.930246802230986</v>
      </c>
      <c r="J28" s="31">
        <f t="shared" si="0"/>
        <v>24153.623650000001</v>
      </c>
      <c r="K28" s="31">
        <f>(J28-[2]与17年同期销量比较!J27)/[2]与17年同期销量比较!J27*100</f>
        <v>14.701527614321098</v>
      </c>
      <c r="L28" s="31">
        <f t="shared" si="1"/>
        <v>115596.61806000001</v>
      </c>
      <c r="M28" s="31">
        <f>(L28-[2]与17年同期销量比较!L27)/[2]与17年同期销量比较!L27*100</f>
        <v>1.1845212376831376</v>
      </c>
    </row>
    <row r="29" spans="1:13" x14ac:dyDescent="0.2">
      <c r="A29" s="6" t="s">
        <v>77</v>
      </c>
      <c r="B29" s="31">
        <v>51365.99</v>
      </c>
      <c r="C29" s="31">
        <f>(B29-[2]与17年同期销量比较!B28)/[2]与17年同期销量比较!B28*100</f>
        <v>12.908466614228681</v>
      </c>
      <c r="D29" s="31">
        <v>244399.86</v>
      </c>
      <c r="E29" s="31">
        <f>(D29-[2]与17年同期销量比较!D28)/[2]与17年同期销量比较!D28*100</f>
        <v>11.171993278131682</v>
      </c>
      <c r="F29" s="31">
        <v>52901.9565</v>
      </c>
      <c r="G29" s="31">
        <f>(F29-[2]与17年同期销量比较!F28)/[2]与17年同期销量比较!F28*100</f>
        <v>17.514960128548712</v>
      </c>
      <c r="H29" s="31">
        <v>258817.49739999999</v>
      </c>
      <c r="I29" s="31">
        <f>(H29-[2]与17年同期销量比较!H28)/[2]与17年同期销量比较!H28*100</f>
        <v>8.8668887613613467</v>
      </c>
      <c r="J29" s="31">
        <f t="shared" si="0"/>
        <v>104267.94649999999</v>
      </c>
      <c r="K29" s="31">
        <f>(J29-[2]与17年同期销量比较!J28)/[2]与17年同期销量比较!J28*100</f>
        <v>15.199593634738578</v>
      </c>
      <c r="L29" s="31">
        <f t="shared" si="1"/>
        <v>503217.35739999998</v>
      </c>
      <c r="M29" s="31">
        <f>(L29-[2]与17年同期销量比较!L28)/[2]与17年同期销量比较!L28*100</f>
        <v>9.9743588568895944</v>
      </c>
    </row>
    <row r="30" spans="1:13" x14ac:dyDescent="0.2">
      <c r="A30" s="6" t="s">
        <v>78</v>
      </c>
      <c r="B30" s="31">
        <v>77906.97</v>
      </c>
      <c r="C30" s="31">
        <f>(B30-[2]与17年同期销量比较!B29)/[2]与17年同期销量比较!B29*100</f>
        <v>6.0389703458618822</v>
      </c>
      <c r="D30" s="31">
        <v>382822.28</v>
      </c>
      <c r="E30" s="31">
        <f>(D30-[2]与17年同期销量比较!D29)/[2]与17年同期销量比较!D29*100</f>
        <v>1.3172327099558998</v>
      </c>
      <c r="F30" s="31">
        <v>45945.767899999999</v>
      </c>
      <c r="G30" s="31">
        <f>(F30-[2]与17年同期销量比较!F29)/[2]与17年同期销量比较!F29*100</f>
        <v>9.1056023894024403</v>
      </c>
      <c r="H30" s="31">
        <v>211764.13769999999</v>
      </c>
      <c r="I30" s="31">
        <f>(H30-[2]与17年同期销量比较!H29)/[2]与17年同期销量比较!H29*100</f>
        <v>9.0915988896835422</v>
      </c>
      <c r="J30" s="31">
        <f t="shared" si="0"/>
        <v>123852.73790000001</v>
      </c>
      <c r="K30" s="31">
        <f>(J30-[2]与17年同期销量比较!J29)/[2]与17年同期销量比较!J29*100</f>
        <v>7.1562763544213652</v>
      </c>
      <c r="L30" s="31">
        <f t="shared" si="1"/>
        <v>594586.41769999999</v>
      </c>
      <c r="M30" s="31">
        <f>(L30-[2]与17年同期销量比较!L29)/[2]与17年同期销量比较!L29*100</f>
        <v>3.9557480483350838</v>
      </c>
    </row>
    <row r="31" spans="1:13" x14ac:dyDescent="0.2">
      <c r="A31" s="6" t="s">
        <v>79</v>
      </c>
      <c r="B31" s="31">
        <v>23675.91</v>
      </c>
      <c r="C31" s="31">
        <f>(B31-[2]与17年同期销量比较!B30)/[2]与17年同期销量比较!B30*100</f>
        <v>7.6334294773187832</v>
      </c>
      <c r="D31" s="31">
        <v>108988.81</v>
      </c>
      <c r="E31" s="31">
        <f>(D31-[2]与17年同期销量比较!D30)/[2]与17年同期销量比较!D30*100</f>
        <v>0.55941177702336697</v>
      </c>
      <c r="F31" s="31">
        <v>34617.509400000003</v>
      </c>
      <c r="G31" s="31">
        <f>(F31-[2]与17年同期销量比较!F30)/[2]与17年同期销量比较!F30*100</f>
        <v>7.4294610762476783</v>
      </c>
      <c r="H31" s="31">
        <v>153356.31330000001</v>
      </c>
      <c r="I31" s="31">
        <f>(H31-[2]与17年同期销量比较!H30)/[2]与17年同期销量比较!H30*100</f>
        <v>13.012331764220544</v>
      </c>
      <c r="J31" s="31">
        <f t="shared" si="0"/>
        <v>58293.419399999999</v>
      </c>
      <c r="K31" s="31">
        <f>(J31-[2]与17年同期销量比较!J30)/[2]与17年同期销量比较!J30*100</f>
        <v>7.512209675411766</v>
      </c>
      <c r="L31" s="31">
        <f t="shared" si="1"/>
        <v>262345.12329999998</v>
      </c>
      <c r="M31" s="31">
        <f>(L31-[2]与17年同期销量比较!L30)/[2]与17年同期销量比较!L30*100</f>
        <v>7.482703089519835</v>
      </c>
    </row>
    <row r="32" spans="1:13" x14ac:dyDescent="0.2">
      <c r="A32" s="6" t="s">
        <v>80</v>
      </c>
      <c r="B32" s="31">
        <v>69937.98</v>
      </c>
      <c r="C32" s="31">
        <f>(B32-[2]与17年同期销量比较!B31)/[2]与17年同期销量比较!B31*100</f>
        <v>9.9208499085437225</v>
      </c>
      <c r="D32" s="31">
        <v>328244.73</v>
      </c>
      <c r="E32" s="31">
        <f>(D32-[2]与17年同期销量比较!D31)/[2]与17年同期销量比较!D31*100</f>
        <v>7.5073600728541372</v>
      </c>
      <c r="F32" s="31">
        <v>69704.908200000005</v>
      </c>
      <c r="G32" s="31">
        <f>(F32-[2]与17年同期销量比较!F31)/[2]与17年同期销量比较!F31*100</f>
        <v>-5.2010617544026578</v>
      </c>
      <c r="H32" s="31">
        <v>305872.74979999999</v>
      </c>
      <c r="I32" s="31">
        <f>(H32-[2]与17年同期销量比较!H31)/[2]与17年同期销量比较!H31*100</f>
        <v>-1.7383797604146218</v>
      </c>
      <c r="J32" s="31">
        <f t="shared" si="0"/>
        <v>139642.88819999999</v>
      </c>
      <c r="K32" s="31">
        <f>(J32-[2]与17年同期销量比较!J31)/[2]与17年同期销量比较!J31*100</f>
        <v>1.8139459169672345</v>
      </c>
      <c r="L32" s="31">
        <f t="shared" si="1"/>
        <v>634117.47979999997</v>
      </c>
      <c r="M32" s="31">
        <f>(L32-[2]与17年同期销量比较!L31)/[2]与17年同期销量比较!L31*100</f>
        <v>2.8397987932669921</v>
      </c>
    </row>
    <row r="33" spans="1:13" x14ac:dyDescent="0.2">
      <c r="A33" s="6" t="s">
        <v>81</v>
      </c>
      <c r="B33" s="31">
        <v>15820.42</v>
      </c>
      <c r="C33" s="31">
        <f>(B33-[2]与17年同期销量比较!B32)/[2]与17年同期销量比较!B32*100</f>
        <v>-36.532080244011389</v>
      </c>
      <c r="D33" s="31">
        <v>84296.78</v>
      </c>
      <c r="E33" s="31">
        <f>(D33-[2]与17年同期销量比较!D32)/[2]与17年同期销量比较!D32*100</f>
        <v>-15.793176970147266</v>
      </c>
      <c r="F33" s="31">
        <v>8505.5283999999992</v>
      </c>
      <c r="G33" s="31">
        <f>(F33-[2]与17年同期销量比较!F32)/[2]与17年同期销量比较!F32*100</f>
        <v>-3.7693549609727373</v>
      </c>
      <c r="H33" s="31">
        <v>34930.398999999998</v>
      </c>
      <c r="I33" s="31">
        <f>(H33-[2]与17年同期销量比较!H32)/[2]与17年同期销量比较!H32*100</f>
        <v>5.9804812397621934</v>
      </c>
      <c r="J33" s="31">
        <f t="shared" si="0"/>
        <v>24325.948400000001</v>
      </c>
      <c r="K33" s="31">
        <f>(J33-[2]与17年同期销量比较!J32)/[2]与17年同期销量比较!J32*100</f>
        <v>-27.955840337080435</v>
      </c>
      <c r="L33" s="31">
        <f t="shared" si="1"/>
        <v>119227.179</v>
      </c>
      <c r="M33" s="31">
        <f>(L33-[2]与17年同期销量比较!L32)/[2]与17年同期销量比较!L32*100</f>
        <v>-10.400037915591103</v>
      </c>
    </row>
    <row r="34" spans="1:13" x14ac:dyDescent="0.2">
      <c r="A34" s="6" t="s">
        <v>82</v>
      </c>
      <c r="B34" s="31">
        <v>89484.18</v>
      </c>
      <c r="C34" s="31">
        <f>(B34-[2]与17年同期销量比较!B33)/[2]与17年同期销量比较!B33*100</f>
        <v>8.8718967360677627</v>
      </c>
      <c r="D34" s="31">
        <v>411218.59</v>
      </c>
      <c r="E34" s="31">
        <f>(D34-[2]与17年同期销量比较!D33)/[2]与17年同期销量比较!D33*100</f>
        <v>12.053522256041621</v>
      </c>
      <c r="F34" s="31">
        <v>71982.687999999995</v>
      </c>
      <c r="G34" s="31">
        <f>(F34-[2]与17年同期销量比较!F33)/[2]与17年同期销量比较!F33*100</f>
        <v>25.457451190194348</v>
      </c>
      <c r="H34" s="31">
        <v>326993.88069999998</v>
      </c>
      <c r="I34" s="31">
        <f>(H34-[2]与17年同期销量比较!H33)/[2]与17年同期销量比较!H33*100</f>
        <v>43.788166856425661</v>
      </c>
      <c r="J34" s="31">
        <f t="shared" si="0"/>
        <v>161466.86799999999</v>
      </c>
      <c r="K34" s="31">
        <f>(J34-[2]与17年同期销量比较!J33)/[2]与17年同期销量比较!J33*100</f>
        <v>15.690173830534007</v>
      </c>
      <c r="L34" s="31">
        <f t="shared" si="1"/>
        <v>738212.47069999995</v>
      </c>
      <c r="M34" s="31">
        <f>(L34-[2]与17年同期销量比较!L33)/[2]与17年同期销量比较!L33*100</f>
        <v>24.195040394820268</v>
      </c>
    </row>
    <row r="35" spans="1:13" x14ac:dyDescent="0.2">
      <c r="A35" s="6" t="s">
        <v>83</v>
      </c>
      <c r="B35" s="31">
        <v>46017</v>
      </c>
      <c r="C35" s="31">
        <f>(B35-[2]与17年同期销量比较!B34)/[2]与17年同期销量比较!B34*100</f>
        <v>10.109242045324503</v>
      </c>
      <c r="D35" s="31">
        <v>181043.8</v>
      </c>
      <c r="E35" s="31">
        <f>(D35-[2]与17年同期销量比较!D34)/[2]与17年同期销量比较!D34*100</f>
        <v>-12.263927916079087</v>
      </c>
      <c r="F35" s="31">
        <v>27890.6227</v>
      </c>
      <c r="G35" s="31">
        <f>(F35-[2]与17年同期销量比较!F34)/[2]与17年同期销量比较!F34*100</f>
        <v>15.17791875917538</v>
      </c>
      <c r="H35" s="31">
        <v>138403.82190000001</v>
      </c>
      <c r="I35" s="31">
        <f>(H35-[2]与17年同期销量比较!H34)/[2]与17年同期销量比较!H34*100</f>
        <v>19.82556558109416</v>
      </c>
      <c r="J35" s="31">
        <f t="shared" si="0"/>
        <v>73907.622700000007</v>
      </c>
      <c r="K35" s="31">
        <f>(J35-[2]与17年同期销量比较!J34)/[2]与17年同期销量比较!J34*100</f>
        <v>11.968720099415183</v>
      </c>
      <c r="L35" s="31">
        <f t="shared" si="1"/>
        <v>319447.62190000003</v>
      </c>
      <c r="M35" s="31">
        <f>(L35-[2]与17年同期销量比较!L34)/[2]与17年同期销量比较!L34*100</f>
        <v>-0.74793618694831154</v>
      </c>
    </row>
    <row r="36" spans="1:13" x14ac:dyDescent="0.2">
      <c r="A36" s="6" t="s">
        <v>84</v>
      </c>
      <c r="B36" s="31">
        <v>14165.95</v>
      </c>
      <c r="C36" s="31">
        <f>(B36-[2]与17年同期销量比较!B35)/[2]与17年同期销量比较!B35*100</f>
        <v>-1.7053208653292893</v>
      </c>
      <c r="D36" s="31">
        <v>67032.41</v>
      </c>
      <c r="E36" s="31">
        <f>(D36-[2]与17年同期销量比较!D35)/[2]与17年同期销量比较!D35*100</f>
        <v>7.8022508268543973</v>
      </c>
      <c r="F36" s="31">
        <v>8063.9898999999996</v>
      </c>
      <c r="G36" s="31">
        <f>(F36-[2]与17年同期销量比较!F35)/[2]与17年同期销量比较!F35*100</f>
        <v>13.762545584606109</v>
      </c>
      <c r="H36" s="31">
        <v>33101.298000000003</v>
      </c>
      <c r="I36" s="31">
        <f>(H36-[2]与17年同期销量比较!H35)/[2]与17年同期销量比较!H35*100</f>
        <v>14.30240306475336</v>
      </c>
      <c r="J36" s="31">
        <f t="shared" si="0"/>
        <v>22229.939900000001</v>
      </c>
      <c r="K36" s="31">
        <f>(J36-[2]与17年同期销量比较!J35)/[2]与17年同期销量比较!J35*100</f>
        <v>3.394318611482086</v>
      </c>
      <c r="L36" s="31">
        <f t="shared" si="1"/>
        <v>100133.70800000001</v>
      </c>
      <c r="M36" s="31">
        <f>(L36-[2]与17年同期销量比较!L35)/[2]与17年同期销量比较!L35*100</f>
        <v>9.867643840756827</v>
      </c>
    </row>
    <row r="37" spans="1:13" x14ac:dyDescent="0.2">
      <c r="A37" s="6" t="s">
        <v>85</v>
      </c>
      <c r="B37" s="31">
        <v>18301.8</v>
      </c>
      <c r="C37" s="31">
        <f>(B37-[2]与17年同期销量比较!B36)/[2]与17年同期销量比较!B36*100</f>
        <v>23.282597295110374</v>
      </c>
      <c r="D37" s="31">
        <v>76830.38</v>
      </c>
      <c r="E37" s="31">
        <f>(D37-[2]与17年同期销量比较!D36)/[2]与17年同期销量比较!D36*100</f>
        <v>5.8587278985829636</v>
      </c>
      <c r="F37" s="31">
        <v>11446.013999999999</v>
      </c>
      <c r="G37" s="31">
        <f>(F37-[2]与17年同期销量比较!F36)/[2]与17年同期销量比较!F36*100</f>
        <v>2.8347302988200602</v>
      </c>
      <c r="H37" s="31">
        <v>51357.489099999999</v>
      </c>
      <c r="I37" s="31">
        <f>(H37-[2]与17年同期销量比较!H36)/[2]与17年同期销量比较!H36*100</f>
        <v>9.9532320093309217</v>
      </c>
      <c r="J37" s="31">
        <f t="shared" si="0"/>
        <v>29747.813999999998</v>
      </c>
      <c r="K37" s="31">
        <f>(J37-[2]与17年同期销量比较!J36)/[2]与17年同期销量比较!J36*100</f>
        <v>14.520826513229254</v>
      </c>
      <c r="L37" s="31">
        <f t="shared" si="1"/>
        <v>128187.86910000001</v>
      </c>
      <c r="M37" s="31">
        <f>(L37-[2]与17年同期销量比较!L36)/[2]与17年同期销量比较!L36*100</f>
        <v>7.461991941955298</v>
      </c>
    </row>
    <row r="38" spans="1:13" x14ac:dyDescent="0.2">
      <c r="A38" s="6" t="s">
        <v>86</v>
      </c>
      <c r="B38" s="31">
        <v>44925.120000000003</v>
      </c>
      <c r="C38" s="31">
        <f>(B38-[2]与17年同期销量比较!B37)/[2]与17年同期销量比较!B37*100</f>
        <v>22.278359429724659</v>
      </c>
      <c r="D38" s="31">
        <v>231056.02</v>
      </c>
      <c r="E38" s="31">
        <f>(D38-[2]与17年同期销量比较!D37)/[2]与17年同期销量比较!D37*100</f>
        <v>13.075230828297061</v>
      </c>
      <c r="F38" s="31">
        <v>29533.686699999998</v>
      </c>
      <c r="G38" s="31">
        <f>(F38-[2]与17年同期销量比较!F37)/[2]与17年同期销量比较!F37*100</f>
        <v>-11.215890772129297</v>
      </c>
      <c r="H38" s="31">
        <v>126765.5474</v>
      </c>
      <c r="I38" s="31">
        <f>(H38-[2]与17年同期销量比较!H37)/[2]与17年同期销量比较!H37*100</f>
        <v>-2.8907020738045639</v>
      </c>
      <c r="J38" s="31">
        <f t="shared" si="0"/>
        <v>74458.806700000001</v>
      </c>
      <c r="K38" s="31">
        <f>(J38-[2]与17年同期销量比较!J37)/[2]与17年同期销量比较!J37*100</f>
        <v>6.3626577299498983</v>
      </c>
      <c r="L38" s="31">
        <f t="shared" si="1"/>
        <v>357821.5674</v>
      </c>
      <c r="M38" s="31">
        <f>(L38-[2]与17年同期销量比较!L37)/[2]与17年同期销量比较!L37*100</f>
        <v>6.8515266825028229</v>
      </c>
    </row>
    <row r="39" spans="1:13" x14ac:dyDescent="0.2">
      <c r="A39" s="6" t="s">
        <v>95</v>
      </c>
      <c r="B39" s="31">
        <v>1955577.5</v>
      </c>
      <c r="C39" s="31">
        <f>(B39-[2]与17年同期销量比较!B38)/[2]与17年同期销量比较!B38*100</f>
        <v>7.2894389301740583</v>
      </c>
      <c r="D39" s="31">
        <v>9151385.0099999998</v>
      </c>
      <c r="E39" s="31">
        <f>(D39-[2]与17年同期销量比较!D38)/[2]与17年同期销量比较!D38*100</f>
        <v>3.6528431795827134</v>
      </c>
      <c r="F39" s="31">
        <v>2113323.6442499999</v>
      </c>
      <c r="G39" s="31">
        <f>(F39-[2]与17年同期销量比较!F38)/[2]与17年同期销量比较!F38*100</f>
        <v>8.5561558447242412</v>
      </c>
      <c r="H39" s="31">
        <v>9505540.07216</v>
      </c>
      <c r="I39" s="31">
        <f>(H39-[2]与17年同期销量比较!H38)/[2]与17年同期销量比较!H38*100</f>
        <v>14.664526578432998</v>
      </c>
      <c r="J39" s="31">
        <f t="shared" si="0"/>
        <v>4068901.1442499999</v>
      </c>
      <c r="K39" s="31">
        <f>(J39-[2]与17年同期销量比较!J38)/[2]与17年同期销量比较!J38*100</f>
        <v>7.9436396912812697</v>
      </c>
      <c r="L39" s="31">
        <f t="shared" si="1"/>
        <v>18656925.08216</v>
      </c>
      <c r="M39" s="31">
        <f>(L39-[2]与17年同期销量比较!L38)/[2]与17年同期销量比较!L38*100</f>
        <v>8.9853250459636609</v>
      </c>
    </row>
  </sheetData>
  <mergeCells count="18"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  <mergeCell ref="H6:H7"/>
    <mergeCell ref="J6:J7"/>
    <mergeCell ref="L6:L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全国彩票销售情况表</vt:lpstr>
      <vt:lpstr>各类型彩票销售情况表</vt:lpstr>
      <vt:lpstr>各地区彩票销售情况表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2018-06-20T01:51:55Z</dcterms:modified>
</cp:coreProperties>
</file>